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Risk Management\Pillar 3 Risk Disclosures\2018\Pillar 3 Tables\Q3 18\"/>
    </mc:Choice>
  </mc:AlternateContent>
  <bookViews>
    <workbookView xWindow="0" yWindow="0" windowWidth="25200" windowHeight="11970" tabRatio="901" activeTab="2"/>
  </bookViews>
  <sheets>
    <sheet name="Disclaimer" sheetId="1" r:id="rId1"/>
    <sheet name="Index" sheetId="2" r:id="rId2"/>
    <sheet name="EU OV1" sheetId="8" r:id="rId3"/>
    <sheet name="OFD" sheetId="9" r:id="rId4"/>
  </sheets>
  <externalReferences>
    <externalReference r:id="rId5"/>
    <externalReference r:id="rId6"/>
  </externalReferences>
  <calcPr calcId="152511"/>
  <customWorkbookViews>
    <customWorkbookView name="Unnur Ylfa Magnúsdóttir - Personal View" guid="{E15FBE34-FE0E-4FB3-BF77-D720D4424F83}" mergeInterval="0" personalView="1" maximized="1" xWindow="-1688" yWindow="-8" windowWidth="1696" windowHeight="1066" tabRatio="901" activeSheetId="2"/>
    <customWorkbookView name="Sævarður Einarsson - Personal View" guid="{B3B79DE6-B790-447F-9BF8-243B216057B6}" mergeInterval="0" personalView="1" maximized="1" xWindow="-8" yWindow="-8" windowWidth="1696" windowHeight="1026" tabRatio="901" activeSheetId="1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6" i="9" l="1"/>
  <c r="B46" i="9" l="1"/>
  <c r="B25" i="9"/>
  <c r="B20" i="9"/>
  <c r="B19" i="9"/>
  <c r="B17" i="9"/>
  <c r="B16" i="9"/>
  <c r="B13" i="9"/>
  <c r="B8" i="9"/>
  <c r="B7" i="9"/>
  <c r="B6" i="9"/>
  <c r="B14" i="9" l="1"/>
  <c r="B40" i="9"/>
  <c r="C40" i="9"/>
  <c r="C41" i="9" s="1"/>
  <c r="B41" i="9" l="1"/>
  <c r="C47" i="9" l="1"/>
  <c r="C59" i="9" s="1"/>
  <c r="C60" i="9" s="1"/>
  <c r="C79" i="9" s="1"/>
  <c r="B47" i="9"/>
  <c r="B59" i="9" s="1"/>
  <c r="B60" i="9" s="1"/>
  <c r="B79" i="9" l="1"/>
  <c r="B1" i="2" l="1"/>
  <c r="C1" i="1"/>
  <c r="D1" i="1" s="1"/>
  <c r="E1" i="1" s="1"/>
  <c r="F1" i="1" s="1"/>
  <c r="C91" i="9" l="1"/>
  <c r="B81" i="9" l="1"/>
  <c r="B102" i="9" l="1"/>
  <c r="B84" i="9"/>
  <c r="B83" i="9"/>
  <c r="B91" i="9" s="1"/>
  <c r="B85" i="9"/>
</calcChain>
</file>

<file path=xl/sharedStrings.xml><?xml version="1.0" encoding="utf-8"?>
<sst xmlns="http://schemas.openxmlformats.org/spreadsheetml/2006/main" count="162" uniqueCount="148">
  <si>
    <t>Market risk</t>
  </si>
  <si>
    <t>Total</t>
  </si>
  <si>
    <t>RWAs</t>
  </si>
  <si>
    <t>Credit risk (excluding CCR)</t>
  </si>
  <si>
    <t>Settlement risk</t>
  </si>
  <si>
    <t>Large exposures</t>
  </si>
  <si>
    <t>Amounts below the thresholds for deduction (subject to 250% risk weight)</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</si>
  <si>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</si>
  <si>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</si>
  <si>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</si>
  <si>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</si>
  <si>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</si>
  <si>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</si>
  <si>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3  Capital Management</t>
  </si>
  <si>
    <t>Minimum own funds requirements</t>
  </si>
  <si>
    <t>of which the standardized approach</t>
  </si>
  <si>
    <t>CCR</t>
  </si>
  <si>
    <t>of which mark to market</t>
  </si>
  <si>
    <t>of which CVA</t>
  </si>
  <si>
    <t>Securitisation exposures in the banking book (after the cap)</t>
  </si>
  <si>
    <t>Operational risk</t>
  </si>
  <si>
    <t>of which standardized approach</t>
  </si>
  <si>
    <t>Reference</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</si>
  <si>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</si>
  <si>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</si>
  <si>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</si>
  <si>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</si>
  <si>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</si>
  <si>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</si>
  <si>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</si>
  <si>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</si>
  <si>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</si>
  <si>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</si>
  <si>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</si>
  <si>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</si>
  <si>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</si>
  <si>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</si>
  <si>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</si>
  <si>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</si>
  <si>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</si>
  <si>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</si>
  <si>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</si>
  <si>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</si>
  <si>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</si>
  <si>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</si>
  <si>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</si>
  <si>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</si>
  <si>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</si>
  <si>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</si>
  <si>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</si>
  <si>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</si>
  <si>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</si>
  <si>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</si>
  <si>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</si>
  <si>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</si>
  <si>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</si>
  <si>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</si>
  <si>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</si>
  <si>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</si>
  <si>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</si>
  <si>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</si>
  <si>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</si>
  <si>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</si>
  <si>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</si>
  <si>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</si>
  <si>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</si>
  <si>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</si>
  <si>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</si>
  <si>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</si>
  <si>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</si>
  <si>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</si>
  <si>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</si>
  <si>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</si>
  <si>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</si>
  <si>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</si>
  <si>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</si>
  <si>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</si>
  <si>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</si>
  <si>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</si>
  <si>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</si>
  <si>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</si>
  <si>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</si>
  <si>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</si>
  <si>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</si>
  <si>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</si>
  <si>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</si>
  <si>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</si>
  <si>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</si>
  <si>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</si>
  <si>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</si>
  <si>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</si>
  <si>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</si>
  <si>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</si>
  <si>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</si>
  <si>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</si>
  <si>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</si>
  <si>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</si>
  <si>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</si>
  <si>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</si>
  <si>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</si>
  <si>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</si>
  <si>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</si>
  <si>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</si>
  <si>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</si>
  <si>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</si>
  <si>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</si>
  <si>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</si>
  <si>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</si>
  <si>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</si>
  <si>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</si>
  <si>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</si>
  <si>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</si>
  <si>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</si>
  <si>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</si>
  <si>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</si>
  <si>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</si>
  <si>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</si>
  <si>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</si>
  <si>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</si>
  <si>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</si>
  <si>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</si>
  <si>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</si>
  <si>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Own funds disclosure according to Article 5 in EU Regulation No. 1423/2013</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</si>
  <si>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</si>
  <si>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</si>
  <si>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</si>
  <si>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</si>
  <si>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</si>
  <si>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</si>
  <si>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</si>
  <si>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</si>
  <si>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</si>
  <si>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</si>
  <si>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</si>
  <si>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</si>
  <si>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</si>
  <si>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</si>
  <si>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Index</t>
  </si>
  <si>
    <t xml:space="preserve">30 September 2018 [ISK m]
Own funds </t>
  </si>
  <si>
    <t>30 September 2018 [ISK m]</t>
  </si>
  <si>
    <t>Overview of risk-weighted assets</t>
  </si>
  <si>
    <t>EU OV1</t>
  </si>
  <si>
    <t>OFD</t>
  </si>
  <si>
    <t xml:space="preserve">EU OV1: Overview of risk-weighted assets </t>
  </si>
  <si>
    <t>OFD: Own funds disclosure according to Article 5 in EU Regulation No. 1423/2013</t>
  </si>
  <si>
    <t>Arion Bank Pillar 3 Risk Disclosures Q3 2018</t>
  </si>
  <si>
    <t>Q3 2018</t>
  </si>
  <si>
    <t>Q2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</si>
</sst>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I_S_K_-;\-* #,##0\ _I_S_K_-;_-* &quot;-&quot;\ _I_S_K_-;_-@_-"/>
    <numFmt numFmtId="165" formatCode="_(* #,##0.00_);_(* \(#,##0.00\);_(* &quot;-&quot;??_);_(@_)"/>
    <numFmt numFmtId="166" formatCode="_(* #,##0_);_(* \(#,##0\);_(* &quot;-&quot;_);_(@_)"/>
    <numFmt numFmtId="167" formatCode="0.0%"/>
    <numFmt numFmtId="168" formatCode="0.0"/>
    <numFmt numFmtId="169" formatCode="#,##0\ ;\(#,##0\);&quot;-&quot;\ "/>
  </numFmts>
  <fonts count="19"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5"/>
      <color theme="0"/>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b/>
      <sz val="11"/>
      <color rgb="FF005FAC"/>
      <name val="Calibri"/>
      <family val="2"/>
      <scheme val="minor"/>
    </font>
    <font>
      <sz val="10"/>
      <color theme="1"/>
      <name val="Calibri"/>
      <family val="2"/>
      <scheme val="minor"/>
    </font>
    <font>
      <u/>
      <sz val="10"/>
      <color theme="10"/>
      <name val="Calibri"/>
      <family val="2"/>
      <scheme val="minor"/>
    </font>
    <font>
      <sz val="8.5"/>
      <name val="Calibri"/>
      <family val="2"/>
      <scheme val="minor"/>
    </font>
    <font>
      <b/>
      <sz val="10"/>
      <color theme="1"/>
      <name val="Calibri"/>
      <family val="2"/>
      <scheme val="minor"/>
    </font>
    <font>
      <b/>
      <sz val="10"/>
      <color rgb="FFFFFFFF"/>
      <name val="Calibri"/>
      <family val="2"/>
    </font>
    <font>
      <i/>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B45E6"/>
        <bgColor indexed="64"/>
      </patternFill>
    </fill>
    <fill>
      <patternFill patternType="solid">
        <fgColor rgb="FF0B45E6"/>
        <bgColor rgb="FF000000"/>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005FAC"/>
      </bottom>
      <diagonal/>
    </border>
    <border>
      <left/>
      <right/>
      <top/>
      <bottom style="thin">
        <color theme="0"/>
      </bottom>
      <diagonal/>
    </border>
    <border>
      <left/>
      <right/>
      <top/>
      <bottom style="thick">
        <color rgb="FFFE5B88"/>
      </bottom>
      <diagonal/>
    </border>
  </borders>
  <cellStyleXfs count="2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5" fontId="4" fillId="0" borderId="0" applyFont="0" applyFill="0" applyBorder="0" applyAlignment="0" applyProtection="0"/>
    <xf numFmtId="164" fontId="1" fillId="0" borderId="0" applyFont="0" applyFill="0" applyBorder="0" applyAlignment="0" applyProtection="0"/>
    <xf numFmtId="0" fontId="2" fillId="0" borderId="0"/>
    <xf numFmtId="166"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5" fillId="0" borderId="0">
      <alignment horizontal="left"/>
    </xf>
    <xf numFmtId="169" fontId="15" fillId="0" borderId="0">
      <alignment horizontal="right"/>
    </xf>
  </cellStyleXfs>
  <cellXfs count="78">
    <xf numFmtId="0" fontId="0" fillId="0" borderId="0" xfId="0"/>
    <xf numFmtId="0" fontId="0" fillId="2" borderId="0" xfId="0" applyFill="1"/>
    <xf numFmtId="0" fontId="1" fillId="2" borderId="0" xfId="0" applyFont="1" applyFill="1"/>
    <xf numFmtId="0" fontId="10" fillId="2" borderId="0" xfId="17" applyFont="1" applyFill="1" applyBorder="1"/>
    <xf numFmtId="0" fontId="10" fillId="2" borderId="0" xfId="17" applyFont="1" applyFill="1" applyBorder="1" applyAlignment="1">
      <alignment horizontal="right"/>
    </xf>
    <xf numFmtId="0" fontId="7" fillId="2" borderId="0" xfId="0" applyFont="1" applyFill="1"/>
    <xf numFmtId="0" fontId="11" fillId="2" borderId="0" xfId="0" applyFont="1" applyFill="1"/>
    <xf numFmtId="0" fontId="12" fillId="2" borderId="3" xfId="0" applyFont="1" applyFill="1" applyBorder="1" applyAlignment="1">
      <alignment vertical="center"/>
    </xf>
    <xf numFmtId="0" fontId="13" fillId="2" borderId="3" xfId="0" applyFont="1" applyFill="1" applyBorder="1" applyAlignment="1">
      <alignment vertical="center"/>
    </xf>
    <xf numFmtId="0" fontId="0" fillId="0" borderId="0" xfId="0" applyAlignment="1">
      <alignment vertical="center"/>
    </xf>
    <xf numFmtId="0" fontId="1" fillId="2" borderId="0" xfId="0" applyFont="1" applyFill="1" applyAlignment="1">
      <alignment vertical="center"/>
    </xf>
    <xf numFmtId="0" fontId="0" fillId="0" borderId="0" xfId="0" applyAlignment="1"/>
    <xf numFmtId="0" fontId="1" fillId="2" borderId="0" xfId="0" applyFont="1" applyFill="1" applyAlignment="1"/>
    <xf numFmtId="0" fontId="13" fillId="2" borderId="0" xfId="0" applyFont="1" applyFill="1" applyAlignment="1"/>
    <xf numFmtId="0" fontId="13" fillId="0" borderId="0" xfId="0" applyFont="1" applyAlignment="1"/>
    <xf numFmtId="0" fontId="0" fillId="2" borderId="3" xfId="0" applyFill="1" applyBorder="1" applyAlignment="1"/>
    <xf numFmtId="0" fontId="13" fillId="2" borderId="3" xfId="0" applyFont="1" applyFill="1" applyBorder="1" applyAlignment="1">
      <alignment horizontal="right"/>
    </xf>
    <xf numFmtId="0" fontId="13" fillId="2" borderId="0" xfId="0" applyFont="1" applyFill="1"/>
    <xf numFmtId="0" fontId="13" fillId="0" borderId="0" xfId="0" applyFont="1"/>
    <xf numFmtId="0" fontId="16" fillId="0" borderId="0" xfId="0" applyFont="1"/>
    <xf numFmtId="0" fontId="13" fillId="0" borderId="0" xfId="0" applyFont="1" applyBorder="1"/>
    <xf numFmtId="0" fontId="13" fillId="0" borderId="0" xfId="0" applyFont="1" applyFill="1" applyBorder="1"/>
    <xf numFmtId="0" fontId="16" fillId="0" borderId="0" xfId="0" applyFont="1" applyBorder="1"/>
    <xf numFmtId="0" fontId="16" fillId="0" borderId="1" xfId="0" applyFont="1" applyBorder="1"/>
    <xf numFmtId="0" fontId="13" fillId="0" borderId="1" xfId="0" applyFont="1" applyBorder="1"/>
    <xf numFmtId="0" fontId="16" fillId="0" borderId="2" xfId="0" applyFont="1" applyBorder="1"/>
    <xf numFmtId="0" fontId="13" fillId="0" borderId="2" xfId="0" applyFont="1" applyBorder="1"/>
    <xf numFmtId="3" fontId="13" fillId="0" borderId="0" xfId="0" applyNumberFormat="1" applyFont="1"/>
    <xf numFmtId="1" fontId="13" fillId="0" borderId="0" xfId="0" applyNumberFormat="1" applyFont="1" applyAlignment="1">
      <alignment horizontal="right"/>
    </xf>
    <xf numFmtId="1" fontId="16" fillId="0" borderId="2" xfId="0" applyNumberFormat="1" applyFont="1" applyBorder="1" applyAlignment="1">
      <alignment horizontal="right"/>
    </xf>
    <xf numFmtId="1" fontId="16" fillId="0" borderId="1" xfId="0" applyNumberFormat="1" applyFont="1" applyBorder="1" applyAlignment="1">
      <alignment horizontal="right"/>
    </xf>
    <xf numFmtId="3" fontId="16" fillId="0" borderId="2" xfId="0" applyNumberFormat="1" applyFont="1" applyBorder="1"/>
    <xf numFmtId="3" fontId="16" fillId="0" borderId="1" xfId="0" applyNumberFormat="1" applyFont="1" applyBorder="1"/>
    <xf numFmtId="0" fontId="13" fillId="0" borderId="0" xfId="0" applyFont="1" applyAlignment="1">
      <alignment wrapText="1"/>
    </xf>
    <xf numFmtId="3" fontId="13" fillId="0" borderId="0" xfId="0" applyNumberFormat="1" applyFont="1" applyBorder="1"/>
    <xf numFmtId="3" fontId="16" fillId="0" borderId="0" xfId="0" applyNumberFormat="1" applyFont="1" applyBorder="1"/>
    <xf numFmtId="3" fontId="13" fillId="0" borderId="1" xfId="0" applyNumberFormat="1" applyFont="1" applyBorder="1"/>
    <xf numFmtId="167" fontId="13" fillId="0" borderId="0" xfId="9" applyNumberFormat="1" applyFont="1" applyBorder="1"/>
    <xf numFmtId="167" fontId="18" fillId="0" borderId="0" xfId="9" applyNumberFormat="1" applyFont="1" applyBorder="1"/>
    <xf numFmtId="167" fontId="18" fillId="0" borderId="0" xfId="9" applyNumberFormat="1" applyFont="1" applyBorder="1" applyAlignment="1">
      <alignment horizontal="right"/>
    </xf>
    <xf numFmtId="9" fontId="18" fillId="0" borderId="0" xfId="9" applyNumberFormat="1" applyFont="1" applyBorder="1"/>
    <xf numFmtId="10" fontId="18" fillId="0" borderId="0" xfId="9" applyNumberFormat="1" applyFont="1" applyBorder="1"/>
    <xf numFmtId="168" fontId="13" fillId="0" borderId="0" xfId="9" applyNumberFormat="1" applyFont="1" applyBorder="1"/>
    <xf numFmtId="3" fontId="13" fillId="0" borderId="0" xfId="9" applyNumberFormat="1" applyFont="1" applyBorder="1"/>
    <xf numFmtId="0" fontId="13" fillId="0" borderId="0" xfId="0" applyFont="1" applyBorder="1" applyAlignment="1">
      <alignment wrapText="1"/>
    </xf>
    <xf numFmtId="1" fontId="13" fillId="0" borderId="0" xfId="0" applyNumberFormat="1" applyFont="1" applyBorder="1" applyAlignment="1">
      <alignment horizontal="right"/>
    </xf>
    <xf numFmtId="1" fontId="13" fillId="0" borderId="0" xfId="9" applyNumberFormat="1" applyFont="1" applyBorder="1" applyAlignment="1">
      <alignment horizontal="right"/>
    </xf>
    <xf numFmtId="1" fontId="16" fillId="0" borderId="0" xfId="0" applyNumberFormat="1" applyFont="1" applyBorder="1" applyAlignment="1">
      <alignment horizontal="right"/>
    </xf>
    <xf numFmtId="3" fontId="18" fillId="0" borderId="0" xfId="9" applyNumberFormat="1" applyFont="1" applyBorder="1"/>
    <xf numFmtId="0" fontId="13" fillId="0" borderId="0" xfId="0" applyFont="1" applyBorder="1" applyAlignment="1">
      <alignment horizontal="left" wrapText="1"/>
    </xf>
    <xf numFmtId="1" fontId="13" fillId="0" borderId="0" xfId="0" applyNumberFormat="1" applyFont="1" applyAlignment="1">
      <alignment horizontal="right" wrapText="1"/>
    </xf>
    <xf numFmtId="10" fontId="13" fillId="0" borderId="0" xfId="0" applyNumberFormat="1" applyFont="1"/>
    <xf numFmtId="167" fontId="13" fillId="0" borderId="0" xfId="0" applyNumberFormat="1" applyFont="1"/>
    <xf numFmtId="167" fontId="13" fillId="0" borderId="0" xfId="0" applyNumberFormat="1" applyFont="1" applyAlignment="1">
      <alignment horizontal="right"/>
    </xf>
    <xf numFmtId="1" fontId="13" fillId="0" borderId="1" xfId="0" applyNumberFormat="1" applyFont="1" applyBorder="1" applyAlignment="1">
      <alignment horizontal="right"/>
    </xf>
    <xf numFmtId="0" fontId="13" fillId="0" borderId="1" xfId="0" applyFont="1" applyBorder="1" applyAlignment="1">
      <alignment wrapText="1"/>
    </xf>
    <xf numFmtId="3" fontId="16" fillId="0" borderId="2" xfId="9" applyNumberFormat="1" applyFont="1" applyBorder="1"/>
    <xf numFmtId="3" fontId="13" fillId="2" borderId="0" xfId="0" applyNumberFormat="1" applyFont="1" applyFill="1"/>
    <xf numFmtId="167" fontId="13" fillId="2" borderId="0" xfId="0" applyNumberFormat="1" applyFont="1" applyFill="1"/>
    <xf numFmtId="0" fontId="13" fillId="5" borderId="0" xfId="0" applyFont="1" applyFill="1" applyBorder="1"/>
    <xf numFmtId="1" fontId="13" fillId="5" borderId="0" xfId="0" applyNumberFormat="1" applyFont="1" applyFill="1" applyBorder="1" applyAlignment="1">
      <alignment horizontal="right"/>
    </xf>
    <xf numFmtId="0" fontId="17" fillId="6" borderId="5" xfId="16" applyFont="1" applyFill="1" applyBorder="1" applyAlignment="1">
      <alignment wrapText="1"/>
    </xf>
    <xf numFmtId="0" fontId="17" fillId="6" borderId="5" xfId="16" applyFont="1" applyFill="1" applyBorder="1" applyAlignment="1">
      <alignment horizontal="right" wrapText="1"/>
    </xf>
    <xf numFmtId="1" fontId="17" fillId="6" borderId="5" xfId="16" applyNumberFormat="1" applyFont="1" applyFill="1" applyBorder="1" applyAlignment="1">
      <alignment horizontal="right" wrapText="1"/>
    </xf>
    <xf numFmtId="0" fontId="17" fillId="6" borderId="0" xfId="16" applyFont="1" applyFill="1" applyBorder="1"/>
    <xf numFmtId="0" fontId="17" fillId="6" borderId="0" xfId="16" applyFont="1" applyFill="1" applyBorder="1" applyAlignment="1">
      <alignment horizontal="center" wrapText="1"/>
    </xf>
    <xf numFmtId="0" fontId="17" fillId="6" borderId="5" xfId="16" applyFont="1" applyFill="1" applyBorder="1"/>
    <xf numFmtId="0" fontId="17" fillId="6" borderId="5" xfId="16" applyFont="1" applyFill="1" applyBorder="1" applyAlignment="1">
      <alignment horizontal="right" vertical="center" wrapText="1"/>
    </xf>
    <xf numFmtId="0" fontId="10" fillId="5" borderId="0" xfId="15" applyFont="1" applyFill="1" applyAlignment="1">
      <alignment horizontal="center" vertical="center"/>
    </xf>
    <xf numFmtId="0" fontId="11" fillId="2" borderId="0" xfId="0" applyFont="1" applyFill="1" applyAlignment="1">
      <alignment horizontal="justify" vertical="top" wrapText="1"/>
    </xf>
    <xf numFmtId="0" fontId="17" fillId="6" borderId="0" xfId="16" applyFont="1" applyFill="1" applyBorder="1" applyAlignment="1">
      <alignment horizontal="right" wrapText="1"/>
    </xf>
    <xf numFmtId="0" fontId="8" fillId="5" borderId="0" xfId="17" applyFont="1" applyFill="1" applyBorder="1"/>
    <xf numFmtId="0" fontId="9" fillId="5" borderId="0" xfId="17" applyFont="1" applyFill="1" applyBorder="1"/>
    <xf numFmtId="0" fontId="10" fillId="5" borderId="5" xfId="17" applyFont="1" applyFill="1" applyBorder="1"/>
    <xf numFmtId="0" fontId="10" fillId="5" borderId="5" xfId="17" applyFont="1" applyFill="1" applyBorder="1" applyAlignment="1">
      <alignment horizontal="right"/>
    </xf>
    <xf numFmtId="0" fontId="17" fillId="6" borderId="4" xfId="16" applyFont="1" applyFill="1" applyBorder="1" applyAlignment="1">
      <alignment horizontal="center" wrapText="1"/>
    </xf>
    <xf numFmtId="0" fontId="8" fillId="5" borderId="0" xfId="17" applyFont="1" applyFill="1" applyBorder="1" applyAlignment="1">
      <alignment horizontal="left"/>
    </xf>
    <xf numFmtId="0" fontId="14" fillId="2" borderId="0" xfId="15" applyFont="1" applyFill="1" applyAlignment="1">
      <alignment horizontal="left" vertical="center"/>
    </xf>
  </cellXfs>
  <cellStyles count="20">
    <cellStyle name="Comma [0] 2" xfId="12"/>
    <cellStyle name="Comma [0] 3" xfId="14"/>
    <cellStyle name="Comma 2" xfId="11"/>
    <cellStyle name="Fjárhæð" xfId="19"/>
    <cellStyle name="Hyperlink" xfId="15" builtinId="8"/>
    <cellStyle name="Neutral" xfId="16" builtinId="28"/>
    <cellStyle name="Normal" xfId="0" builtinId="0" customBuiltin="1"/>
    <cellStyle name="Normal 10" xfId="17"/>
    <cellStyle name="Normal 2" xfId="10"/>
    <cellStyle name="Normal 2 2" xfId="13"/>
    <cellStyle name="Normal 3" xfId="4"/>
    <cellStyle name="Normal 3 10" xfId="5"/>
    <cellStyle name="Normal 5 15" xfId="6"/>
    <cellStyle name="Normal 6" xfId="1"/>
    <cellStyle name="Normal 6 10 2 2" xfId="2"/>
    <cellStyle name="Normal 7" xfId="3"/>
    <cellStyle name="Normal 92" xfId="8"/>
    <cellStyle name="Normal 93" xfId="7"/>
    <cellStyle name="Percent" xfId="9" builtinId="5"/>
    <cellStyle name="Texti 3" xfId="18"/>
  </cellStyles>
  <dxfs count="0"/>
  <tableStyles count="0" defaultTableStyle="TableStyleMedium2" defaultPivotStyle="PivotStyleLight16"/>
  <colors>
    <mruColors>
      <color rgb="FFFE5B88"/>
      <color rgb="FF0B45E6"/>
      <color rgb="FF005FAC"/>
      <color rgb="FFDC1E35"/>
      <color rgb="FFFA7800"/>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Projects/FI_Risk/Sk&#253;ringar/2018/Q3%202018/Capital%20management%20Q3%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20Projects/FI_Risk_Reporting/G&#246;gn%20fr&#225;%20fj&#225;rm&#225;lasvi&#240;i/2018/Q3%202018/Efnahagur%20og%20afkoma/Efnahagur%20&#225;n%20Var&#240;ar%20Q3%202018%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rit"/>
      <sheetName val="Handrit móður"/>
      <sheetName val="Overview"/>
      <sheetName val="Equity"/>
      <sheetName val="Cash flow hedge"/>
      <sheetName val="AVA"/>
      <sheetName val="General credit risk adjustm"/>
      <sheetName val="Eignarhl. fjarm.ft"/>
      <sheetName val="T2 lán"/>
      <sheetName val="CET1"/>
      <sheetName val="Capital management Q3 2018"/>
    </sheetNames>
    <definedNames>
      <definedName name="RWA_TOTAL" refersTo="='Handrit'!$F$38"/>
    </definedNames>
    <sheetDataSet>
      <sheetData sheetId="0">
        <row r="14">
          <cell r="F14">
            <v>-11445.366464000001</v>
          </cell>
        </row>
        <row r="15">
          <cell r="F15">
            <v>-563.74670300000002</v>
          </cell>
        </row>
        <row r="16">
          <cell r="F16">
            <v>-190</v>
          </cell>
        </row>
        <row r="17">
          <cell r="F17">
            <v>-999</v>
          </cell>
        </row>
        <row r="18">
          <cell r="F18">
            <v>-119</v>
          </cell>
        </row>
        <row r="19">
          <cell r="F19">
            <v>-2774.6370031199999</v>
          </cell>
        </row>
        <row r="22">
          <cell r="F22">
            <v>739</v>
          </cell>
        </row>
        <row r="38">
          <cell r="F38">
            <v>806880</v>
          </cell>
        </row>
      </sheetData>
      <sheetData sheetId="1"/>
      <sheetData sheetId="2"/>
      <sheetData sheetId="3"/>
      <sheetData sheetId="4"/>
      <sheetData sheetId="5"/>
      <sheetData sheetId="6"/>
      <sheetData sheetId="7">
        <row r="21">
          <cell r="D21">
            <v>4053525450</v>
          </cell>
        </row>
      </sheetData>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M 2018"/>
      <sheetName val="SAPBW_DOWNLOAD"/>
    </sheetNames>
    <sheetDataSet>
      <sheetData sheetId="0">
        <row r="29">
          <cell r="K29">
            <v>59014</v>
          </cell>
        </row>
        <row r="30">
          <cell r="K30">
            <v>15648</v>
          </cell>
        </row>
        <row r="31">
          <cell r="K31">
            <v>116082</v>
          </cell>
        </row>
      </sheetData>
      <sheetData sheetId="1"/>
    </sheetDataSet>
  </externalBook>
</externalLink>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L54"/>
  <sheetViews>
    <sheetView showGridLines="0" workbookViewId="0">
      <selection activeCell="G14" sqref="G14"/>
    </sheetView>
  </sheetViews>
  <sheetFormatPr defaultRowHeight="15" x14ac:dyDescent="0.25"/>
  <cols>
    <col min="1" max="1" width="44.85546875" style="2" customWidth="1"/>
    <col min="2" max="6" width="9" style="2" customWidth="1"/>
    <col min="7" max="7" width="40.28515625" style="2" customWidth="1"/>
    <col min="8" max="16384" width="9.140625" style="2"/>
  </cols>
  <sheetData>
    <row r="1" spans="1:12" ht="27.75" customHeight="1" x14ac:dyDescent="0.3">
      <c r="A1" s="71" t="s">
        <v>7</v>
      </c>
      <c r="B1" s="72">
        <v>0</v>
      </c>
      <c r="C1" s="72" t="e">
        <f>-VLOOKUP(#REF!,#REF!,10,FALSE)</f>
        <v>#REF!</v>
      </c>
      <c r="D1" s="72" t="e">
        <f>+C1+4</f>
        <v>#REF!</v>
      </c>
      <c r="E1" s="72" t="e">
        <f t="shared" ref="E1:F1" si="0">+D1+4</f>
        <v>#REF!</v>
      </c>
      <c r="F1" s="72" t="e">
        <f t="shared" si="0"/>
        <v>#REF!</v>
      </c>
      <c r="G1" s="1"/>
    </row>
    <row r="2" spans="1:12" ht="15.75" thickBot="1" x14ac:dyDescent="0.3">
      <c r="A2" s="73"/>
      <c r="B2" s="74"/>
      <c r="C2" s="74"/>
      <c r="D2" s="74"/>
      <c r="E2" s="74"/>
      <c r="F2" s="74"/>
      <c r="G2" s="1"/>
    </row>
    <row r="3" spans="1:12" ht="15.75" thickTop="1" x14ac:dyDescent="0.25">
      <c r="A3" s="3"/>
      <c r="B3" s="4"/>
      <c r="C3" s="4"/>
      <c r="D3" s="4"/>
      <c r="E3" s="4"/>
      <c r="F3" s="4"/>
      <c r="G3" s="1"/>
    </row>
    <row r="4" spans="1:12" ht="15" customHeight="1" x14ac:dyDescent="0.25">
      <c r="A4" s="69" t="s">
        <v>8</v>
      </c>
      <c r="B4" s="69"/>
      <c r="C4" s="69"/>
      <c r="D4" s="69"/>
      <c r="E4" s="69"/>
      <c r="F4" s="69"/>
      <c r="G4"/>
      <c r="H4"/>
      <c r="I4"/>
      <c r="J4"/>
      <c r="K4"/>
      <c r="L4"/>
    </row>
    <row r="5" spans="1:12" x14ac:dyDescent="0.25">
      <c r="A5" s="69"/>
      <c r="B5" s="69"/>
      <c r="C5" s="69"/>
      <c r="D5" s="69"/>
      <c r="E5" s="69"/>
      <c r="F5" s="69"/>
      <c r="G5"/>
      <c r="H5"/>
      <c r="I5"/>
      <c r="J5"/>
      <c r="K5"/>
      <c r="L5"/>
    </row>
    <row r="6" spans="1:12" x14ac:dyDescent="0.25">
      <c r="A6" s="69"/>
      <c r="B6" s="69"/>
      <c r="C6" s="69"/>
      <c r="D6" s="69"/>
      <c r="E6" s="69"/>
      <c r="F6" s="69"/>
      <c r="G6"/>
      <c r="H6"/>
      <c r="I6"/>
      <c r="J6"/>
      <c r="K6"/>
      <c r="L6"/>
    </row>
    <row r="7" spans="1:12" x14ac:dyDescent="0.25">
      <c r="A7" s="69"/>
      <c r="B7" s="69"/>
      <c r="C7" s="69"/>
      <c r="D7" s="69"/>
      <c r="E7" s="69"/>
      <c r="F7" s="69"/>
      <c r="G7"/>
      <c r="H7"/>
      <c r="I7"/>
      <c r="J7"/>
      <c r="K7"/>
      <c r="L7"/>
    </row>
    <row r="8" spans="1:12" x14ac:dyDescent="0.25">
      <c r="A8" s="69" t="s">
        <v>9</v>
      </c>
      <c r="B8" s="69"/>
      <c r="C8" s="69"/>
      <c r="D8" s="69"/>
      <c r="E8" s="69"/>
      <c r="F8" s="69"/>
      <c r="G8"/>
      <c r="H8"/>
      <c r="I8"/>
      <c r="J8"/>
      <c r="K8"/>
      <c r="L8"/>
    </row>
    <row r="9" spans="1:12" x14ac:dyDescent="0.25">
      <c r="A9" s="69"/>
      <c r="B9" s="69"/>
      <c r="C9" s="69"/>
      <c r="D9" s="69"/>
      <c r="E9" s="69"/>
      <c r="F9" s="69"/>
      <c r="G9"/>
      <c r="H9"/>
      <c r="I9"/>
      <c r="J9"/>
      <c r="K9"/>
      <c r="L9"/>
    </row>
    <row r="10" spans="1:12" x14ac:dyDescent="0.25">
      <c r="A10" s="69"/>
      <c r="B10" s="69"/>
      <c r="C10" s="69"/>
      <c r="D10" s="69"/>
      <c r="E10" s="69"/>
      <c r="F10" s="69"/>
      <c r="G10"/>
      <c r="H10"/>
      <c r="I10"/>
      <c r="J10"/>
      <c r="K10"/>
      <c r="L10"/>
    </row>
    <row r="11" spans="1:12" s="5" customFormat="1" x14ac:dyDescent="0.25">
      <c r="A11" s="69" t="s">
        <v>10</v>
      </c>
      <c r="B11" s="69"/>
      <c r="C11" s="69"/>
      <c r="D11" s="69"/>
      <c r="E11" s="69"/>
      <c r="F11" s="69"/>
      <c r="G11"/>
      <c r="H11"/>
      <c r="I11"/>
      <c r="J11"/>
      <c r="K11"/>
      <c r="L11"/>
    </row>
    <row r="12" spans="1:12" x14ac:dyDescent="0.25">
      <c r="A12" s="69"/>
      <c r="B12" s="69"/>
      <c r="C12" s="69"/>
      <c r="D12" s="69"/>
      <c r="E12" s="69"/>
      <c r="F12" s="69"/>
      <c r="G12"/>
      <c r="H12"/>
      <c r="I12"/>
      <c r="J12"/>
      <c r="K12"/>
      <c r="L12"/>
    </row>
    <row r="13" spans="1:12" x14ac:dyDescent="0.25">
      <c r="A13" s="69"/>
      <c r="B13" s="69"/>
      <c r="C13" s="69"/>
      <c r="D13" s="69"/>
      <c r="E13" s="69"/>
      <c r="F13" s="69"/>
      <c r="G13"/>
      <c r="H13"/>
      <c r="I13"/>
      <c r="J13"/>
      <c r="K13"/>
      <c r="L13"/>
    </row>
    <row r="14" spans="1:12" x14ac:dyDescent="0.25">
      <c r="A14" s="69"/>
      <c r="B14" s="69"/>
      <c r="C14" s="69"/>
      <c r="D14" s="69"/>
      <c r="E14" s="69"/>
      <c r="F14" s="69"/>
      <c r="G14"/>
      <c r="H14"/>
      <c r="I14"/>
      <c r="J14"/>
      <c r="K14"/>
      <c r="L14"/>
    </row>
    <row r="15" spans="1:12" x14ac:dyDescent="0.25">
      <c r="A15" s="69"/>
      <c r="B15" s="69"/>
      <c r="C15" s="69"/>
      <c r="D15" s="69"/>
      <c r="E15" s="69"/>
      <c r="F15" s="69"/>
      <c r="G15"/>
      <c r="H15"/>
      <c r="I15"/>
      <c r="J15"/>
      <c r="K15"/>
      <c r="L15"/>
    </row>
    <row r="16" spans="1:12" x14ac:dyDescent="0.25">
      <c r="A16" s="69"/>
      <c r="B16" s="69"/>
      <c r="C16" s="69"/>
      <c r="D16" s="69"/>
      <c r="E16" s="69"/>
      <c r="F16" s="69"/>
      <c r="G16"/>
      <c r="H16"/>
      <c r="I16"/>
      <c r="J16"/>
      <c r="K16"/>
      <c r="L16"/>
    </row>
    <row r="17" spans="1:12" x14ac:dyDescent="0.25">
      <c r="A17" s="69" t="s">
        <v>11</v>
      </c>
      <c r="B17" s="69"/>
      <c r="C17" s="69"/>
      <c r="D17" s="69"/>
      <c r="E17" s="69"/>
      <c r="F17" s="69"/>
      <c r="G17"/>
      <c r="H17"/>
      <c r="I17"/>
      <c r="J17"/>
      <c r="K17"/>
      <c r="L17"/>
    </row>
    <row r="18" spans="1:12" x14ac:dyDescent="0.25">
      <c r="A18" s="69"/>
      <c r="B18" s="69"/>
      <c r="C18" s="69"/>
      <c r="D18" s="69"/>
      <c r="E18" s="69"/>
      <c r="F18" s="69"/>
      <c r="G18"/>
      <c r="H18"/>
      <c r="I18"/>
      <c r="J18"/>
      <c r="K18"/>
      <c r="L18"/>
    </row>
    <row r="19" spans="1:12" x14ac:dyDescent="0.25">
      <c r="A19" s="6" t="s">
        <v>12</v>
      </c>
      <c r="B19" s="1"/>
      <c r="C19" s="1"/>
      <c r="D19" s="1"/>
      <c r="E19" s="1"/>
      <c r="F19" s="1"/>
      <c r="G19"/>
      <c r="H19"/>
      <c r="I19"/>
      <c r="J19"/>
      <c r="K19"/>
      <c r="L19"/>
    </row>
    <row r="20" spans="1:12" x14ac:dyDescent="0.25">
      <c r="A20" s="69"/>
      <c r="B20" s="69"/>
      <c r="C20" s="69"/>
      <c r="D20" s="69"/>
      <c r="E20" s="69"/>
      <c r="F20" s="69"/>
      <c r="G20"/>
      <c r="H20"/>
      <c r="I20"/>
      <c r="J20"/>
      <c r="K20"/>
      <c r="L20"/>
    </row>
    <row r="21" spans="1:12" x14ac:dyDescent="0.25">
      <c r="A21" s="69"/>
      <c r="B21" s="69"/>
      <c r="C21" s="69"/>
      <c r="D21" s="69"/>
      <c r="E21" s="69"/>
      <c r="F21" s="69"/>
      <c r="G21"/>
      <c r="H21"/>
      <c r="I21"/>
      <c r="J21"/>
      <c r="K21"/>
      <c r="L21"/>
    </row>
    <row r="22" spans="1:12" x14ac:dyDescent="0.25">
      <c r="A22" s="69"/>
      <c r="B22" s="69"/>
      <c r="C22" s="69"/>
      <c r="D22" s="69"/>
      <c r="E22" s="69"/>
      <c r="F22" s="69"/>
      <c r="G22"/>
      <c r="H22"/>
      <c r="I22"/>
      <c r="J22"/>
      <c r="K22"/>
      <c r="L22"/>
    </row>
    <row r="23" spans="1:12" x14ac:dyDescent="0.25">
      <c r="A23" s="1"/>
      <c r="B23" s="1"/>
      <c r="C23" s="1"/>
      <c r="D23" s="1"/>
      <c r="E23" s="1"/>
      <c r="F23" s="1"/>
      <c r="G23"/>
      <c r="H23"/>
      <c r="I23"/>
      <c r="J23"/>
      <c r="K23"/>
      <c r="L23"/>
    </row>
    <row r="24" spans="1:12" x14ac:dyDescent="0.25">
      <c r="A24" s="1"/>
      <c r="B24" s="1"/>
      <c r="C24" s="1"/>
      <c r="D24" s="1"/>
      <c r="E24" s="1"/>
      <c r="F24" s="1"/>
      <c r="G24"/>
      <c r="H24"/>
      <c r="I24"/>
      <c r="J24"/>
      <c r="K24"/>
      <c r="L24"/>
    </row>
    <row r="25" spans="1:12" x14ac:dyDescent="0.25">
      <c r="A25" s="1"/>
      <c r="B25" s="1"/>
      <c r="C25" s="1"/>
      <c r="D25" s="1"/>
      <c r="E25" s="1"/>
      <c r="F25" s="1"/>
      <c r="G25"/>
      <c r="H25"/>
      <c r="I25"/>
      <c r="J25"/>
      <c r="K25"/>
      <c r="L25"/>
    </row>
    <row r="26" spans="1:12" x14ac:dyDescent="0.25">
      <c r="A26" s="1"/>
      <c r="B26" s="1"/>
      <c r="C26" s="1"/>
      <c r="D26" s="1"/>
      <c r="E26" s="1"/>
      <c r="F26" s="1"/>
      <c r="G26"/>
      <c r="H26"/>
      <c r="I26"/>
      <c r="J26"/>
      <c r="K26"/>
      <c r="L26"/>
    </row>
    <row r="27" spans="1:12" x14ac:dyDescent="0.25">
      <c r="A27" s="1"/>
      <c r="B27" s="1"/>
      <c r="C27" s="1"/>
      <c r="D27" s="1"/>
      <c r="E27" s="1"/>
      <c r="F27" s="1"/>
      <c r="G27"/>
      <c r="H27"/>
      <c r="I27"/>
      <c r="J27"/>
      <c r="K27"/>
      <c r="L27"/>
    </row>
    <row r="28" spans="1:12" x14ac:dyDescent="0.25">
      <c r="A28" s="1"/>
      <c r="B28" s="1"/>
      <c r="C28" s="1"/>
      <c r="D28" s="1"/>
      <c r="E28" s="1"/>
      <c r="F28" s="1"/>
      <c r="G28"/>
      <c r="H28"/>
      <c r="I28"/>
      <c r="J28"/>
      <c r="K28"/>
      <c r="L28"/>
    </row>
    <row r="29" spans="1:12" x14ac:dyDescent="0.25">
      <c r="A29" s="1"/>
      <c r="B29" s="1"/>
      <c r="C29" s="1"/>
      <c r="D29" s="1"/>
      <c r="E29" s="1"/>
      <c r="F29" s="1"/>
      <c r="G29"/>
      <c r="H29"/>
      <c r="I29"/>
      <c r="J29"/>
      <c r="K29"/>
      <c r="L29"/>
    </row>
    <row r="30" spans="1:12" x14ac:dyDescent="0.25">
      <c r="A30" s="1"/>
      <c r="B30" s="1"/>
      <c r="C30" s="1"/>
      <c r="D30" s="1"/>
      <c r="E30" s="1"/>
      <c r="F30" s="1"/>
      <c r="G30"/>
      <c r="H30"/>
      <c r="I30"/>
      <c r="J30"/>
      <c r="K30"/>
      <c r="L30"/>
    </row>
    <row r="31" spans="1:12" x14ac:dyDescent="0.25">
      <c r="A31" s="1"/>
      <c r="B31" s="1"/>
      <c r="C31" s="1"/>
      <c r="D31" s="1"/>
      <c r="E31" s="1"/>
      <c r="F31" s="1"/>
    </row>
    <row r="32" spans="1:12"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sheetData>
  <customSheetViews>
    <customSheetView guid="{E15FBE34-FE0E-4FB3-BF77-D720D4424F83}" showGridLines="0">
      <selection activeCell="H20" sqref="H20"/>
      <pageMargins left="0.7" right="0.7" top="0.75" bottom="0.75" header="0.3" footer="0.3"/>
    </customSheetView>
    <customSheetView guid="{B3B79DE6-B790-447F-9BF8-243B216057B6}" showGridLines="0">
      <selection activeCell="H20" sqref="H20"/>
      <pageMargins left="0.7" right="0.7" top="0.75" bottom="0.75" header="0.3" footer="0.3"/>
    </customSheetView>
  </customSheetViews>
  <mergeCells count="5">
    <mergeCell ref="A4:F7"/>
    <mergeCell ref="A8:F10"/>
    <mergeCell ref="A11:F16"/>
    <mergeCell ref="A17:F18"/>
    <mergeCell ref="A20: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E10"/>
  <sheetViews>
    <sheetView showGridLines="0" workbookViewId="0">
      <selection activeCell="A13" sqref="A13:A14"/>
    </sheetView>
  </sheetViews>
  <sheetFormatPr defaultRowHeight="15" x14ac:dyDescent="0.25"/>
  <cols>
    <col min="1" max="1" width="74" style="2" customWidth="1"/>
    <col min="2" max="2" width="10.85546875" style="17" customWidth="1"/>
    <col min="3" max="16384" width="9.140625" style="2"/>
  </cols>
  <sheetData>
    <row r="1" spans="1:5" ht="27.75" customHeight="1" x14ac:dyDescent="0.3">
      <c r="A1" s="76" t="s">
        <v>145</v>
      </c>
      <c r="B1" s="72" t="e">
        <f>+#REF!+4</f>
        <v>#REF!</v>
      </c>
    </row>
    <row r="2" spans="1:5" ht="15.75" thickBot="1" x14ac:dyDescent="0.3">
      <c r="A2" s="73"/>
      <c r="B2" s="73"/>
    </row>
    <row r="3" spans="1:5" ht="11.25" customHeight="1" thickTop="1" x14ac:dyDescent="0.25">
      <c r="A3" s="3"/>
      <c r="B3" s="4"/>
    </row>
    <row r="4" spans="1:5" s="10" customFormat="1" ht="15.75" customHeight="1" thickBot="1" x14ac:dyDescent="0.3">
      <c r="A4" s="7" t="s">
        <v>13</v>
      </c>
      <c r="B4" s="8"/>
      <c r="C4" s="9"/>
      <c r="D4" s="9"/>
      <c r="E4" s="9"/>
    </row>
    <row r="5" spans="1:5" s="12" customFormat="1" ht="15.75" customHeight="1" x14ac:dyDescent="0.25">
      <c r="A5" s="13" t="s">
        <v>140</v>
      </c>
      <c r="B5" s="77" t="s">
        <v>141</v>
      </c>
      <c r="C5" s="11"/>
      <c r="D5" s="11"/>
      <c r="E5" s="11"/>
    </row>
    <row r="6" spans="1:5" s="12" customFormat="1" ht="15.75" customHeight="1" x14ac:dyDescent="0.25">
      <c r="A6" s="14" t="s">
        <v>122</v>
      </c>
      <c r="B6" s="77" t="s">
        <v>142</v>
      </c>
      <c r="C6" s="11"/>
      <c r="D6" s="11"/>
      <c r="E6" s="11"/>
    </row>
    <row r="7" spans="1:5" s="12" customFormat="1" ht="9" customHeight="1" thickBot="1" x14ac:dyDescent="0.3">
      <c r="A7" s="15"/>
      <c r="B7" s="16"/>
    </row>
    <row r="8" spans="1:5" x14ac:dyDescent="0.25">
      <c r="A8" s="1"/>
    </row>
    <row r="9" spans="1:5" x14ac:dyDescent="0.25">
      <c r="A9" s="1"/>
    </row>
    <row r="10" spans="1:5" x14ac:dyDescent="0.25">
      <c r="A10" s="1"/>
    </row>
  </sheetData>
  <customSheetViews>
    <customSheetView guid="{E15FBE34-FE0E-4FB3-BF77-D720D4424F83}" showGridLines="0">
      <selection activeCell="C9" sqref="C9"/>
      <pageMargins left="0.7" right="0.7" top="0.75" bottom="0.75" header="0.3" footer="0.3"/>
    </customSheetView>
    <customSheetView guid="{B3B79DE6-B790-447F-9BF8-243B216057B6}" showGridLines="0">
      <selection activeCell="C9" sqref="C9"/>
      <pageMargins left="0.7" right="0.7" top="0.75" bottom="0.75" header="0.3" footer="0.3"/>
    </customSheetView>
  </customSheetViews>
  <hyperlinks>
    <hyperlink ref="B5" location="'EU OV1'!A1" display="Table 3.6 "/>
    <hyperlink ref="B6" location="OFD!A1" display="OFD"/>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48"/>
  <sheetViews>
    <sheetView showGridLines="0" tabSelected="1" workbookViewId="0">
      <selection activeCell="H7" sqref="H7"/>
    </sheetView>
  </sheetViews>
  <sheetFormatPr defaultColWidth="10.28515625" defaultRowHeight="12.75" x14ac:dyDescent="0.2"/>
  <cols>
    <col min="1" max="1" width="2.42578125" style="18" customWidth="1"/>
    <col min="2" max="2" width="57" style="18" customWidth="1"/>
    <col min="3" max="4" width="11.28515625" style="18" customWidth="1"/>
    <col min="5" max="5" width="1.42578125" style="18" customWidth="1"/>
    <col min="6" max="6" width="14.140625" style="18" customWidth="1"/>
    <col min="7" max="7" width="3.5703125" style="18" customWidth="1"/>
    <col min="8" max="8" width="8.5703125" style="18" customWidth="1"/>
    <col min="9" max="16384" width="10.28515625" style="18"/>
  </cols>
  <sheetData>
    <row r="1" spans="1:8" x14ac:dyDescent="0.2">
      <c r="A1" s="19" t="s">
        <v>143</v>
      </c>
      <c r="B1" s="19"/>
    </row>
    <row r="3" spans="1:8" ht="15.75" customHeight="1" x14ac:dyDescent="0.2">
      <c r="A3" s="64"/>
      <c r="B3" s="64"/>
      <c r="C3" s="64"/>
      <c r="D3" s="64"/>
      <c r="E3" s="64"/>
      <c r="F3" s="70" t="s">
        <v>14</v>
      </c>
      <c r="H3" s="68" t="s">
        <v>137</v>
      </c>
    </row>
    <row r="4" spans="1:8" ht="22.5" customHeight="1" x14ac:dyDescent="0.2">
      <c r="A4" s="64"/>
      <c r="B4" s="64"/>
      <c r="C4" s="75" t="s">
        <v>2</v>
      </c>
      <c r="D4" s="75"/>
      <c r="E4" s="65"/>
      <c r="F4" s="70"/>
    </row>
    <row r="5" spans="1:8" ht="21.75" customHeight="1" thickBot="1" x14ac:dyDescent="0.25">
      <c r="A5" s="66" t="s">
        <v>139</v>
      </c>
      <c r="B5" s="66"/>
      <c r="C5" s="67" t="s">
        <v>146</v>
      </c>
      <c r="D5" s="67" t="s">
        <v>147</v>
      </c>
      <c r="E5" s="67"/>
      <c r="F5" s="67" t="s">
        <v>146</v>
      </c>
    </row>
    <row r="6" spans="1:8" s="20" customFormat="1" ht="15.75" customHeight="1" thickTop="1" x14ac:dyDescent="0.2">
      <c r="A6" s="22" t="s">
        <v>3</v>
      </c>
      <c r="C6" s="35">
        <v>697149</v>
      </c>
      <c r="D6" s="35">
        <v>680920</v>
      </c>
      <c r="E6" s="22"/>
      <c r="F6" s="35">
        <v>55771.92</v>
      </c>
    </row>
    <row r="7" spans="1:8" s="20" customFormat="1" ht="15.75" customHeight="1" x14ac:dyDescent="0.2">
      <c r="B7" s="20" t="s">
        <v>15</v>
      </c>
      <c r="C7" s="34">
        <v>697149</v>
      </c>
      <c r="D7" s="34">
        <v>680920</v>
      </c>
      <c r="F7" s="34">
        <v>55771.92</v>
      </c>
    </row>
    <row r="8" spans="1:8" s="20" customFormat="1" ht="15.75" customHeight="1" x14ac:dyDescent="0.2">
      <c r="A8" s="22" t="s">
        <v>16</v>
      </c>
      <c r="C8" s="35">
        <v>6696</v>
      </c>
      <c r="D8" s="35">
        <v>6871</v>
      </c>
      <c r="E8" s="22"/>
      <c r="F8" s="35">
        <v>535.68000000000006</v>
      </c>
    </row>
    <row r="9" spans="1:8" s="20" customFormat="1" ht="15.75" customHeight="1" x14ac:dyDescent="0.2">
      <c r="B9" s="20" t="s">
        <v>17</v>
      </c>
      <c r="C9" s="34">
        <v>4461</v>
      </c>
      <c r="D9" s="34">
        <v>4172</v>
      </c>
      <c r="F9" s="34">
        <v>356.88</v>
      </c>
    </row>
    <row r="10" spans="1:8" s="20" customFormat="1" ht="15.75" customHeight="1" x14ac:dyDescent="0.2">
      <c r="B10" s="20" t="s">
        <v>18</v>
      </c>
      <c r="C10" s="34">
        <v>2235</v>
      </c>
      <c r="D10" s="34">
        <v>2699</v>
      </c>
      <c r="F10" s="34">
        <v>178.8</v>
      </c>
    </row>
    <row r="11" spans="1:8" s="20" customFormat="1" ht="15.75" customHeight="1" x14ac:dyDescent="0.2">
      <c r="A11" s="20" t="s">
        <v>4</v>
      </c>
      <c r="C11" s="43"/>
      <c r="D11" s="43"/>
      <c r="F11" s="37"/>
    </row>
    <row r="12" spans="1:8" s="20" customFormat="1" ht="15.75" customHeight="1" x14ac:dyDescent="0.2">
      <c r="A12" s="20" t="s">
        <v>19</v>
      </c>
      <c r="C12" s="37"/>
      <c r="D12" s="37"/>
      <c r="F12" s="37"/>
    </row>
    <row r="13" spans="1:8" s="20" customFormat="1" ht="15.75" customHeight="1" x14ac:dyDescent="0.2">
      <c r="A13" s="22" t="s">
        <v>0</v>
      </c>
      <c r="C13" s="35">
        <v>17022</v>
      </c>
      <c r="D13" s="35">
        <v>22274</v>
      </c>
      <c r="E13" s="22"/>
      <c r="F13" s="35">
        <v>1361.76</v>
      </c>
      <c r="G13" s="37"/>
    </row>
    <row r="14" spans="1:8" s="20" customFormat="1" ht="15.75" customHeight="1" x14ac:dyDescent="0.2">
      <c r="B14" s="20" t="s">
        <v>15</v>
      </c>
      <c r="C14" s="34">
        <v>17022</v>
      </c>
      <c r="D14" s="34">
        <v>22274</v>
      </c>
      <c r="F14" s="34">
        <v>1361.76</v>
      </c>
    </row>
    <row r="15" spans="1:8" s="20" customFormat="1" ht="15.75" customHeight="1" x14ac:dyDescent="0.2">
      <c r="A15" s="20" t="s">
        <v>5</v>
      </c>
      <c r="C15" s="37"/>
      <c r="D15" s="37"/>
      <c r="F15" s="37"/>
    </row>
    <row r="16" spans="1:8" s="20" customFormat="1" ht="15.75" customHeight="1" x14ac:dyDescent="0.2">
      <c r="A16" s="22" t="s">
        <v>20</v>
      </c>
      <c r="C16" s="35">
        <v>86013</v>
      </c>
      <c r="D16" s="35">
        <v>86013</v>
      </c>
      <c r="E16" s="35"/>
      <c r="F16" s="35">
        <v>6881.04</v>
      </c>
    </row>
    <row r="17" spans="1:8" s="20" customFormat="1" ht="15.75" customHeight="1" x14ac:dyDescent="0.2">
      <c r="B17" s="20" t="s">
        <v>21</v>
      </c>
      <c r="C17" s="34">
        <v>86013</v>
      </c>
      <c r="D17" s="34">
        <v>86013</v>
      </c>
      <c r="E17" s="34"/>
      <c r="F17" s="34">
        <v>6881.04</v>
      </c>
    </row>
    <row r="18" spans="1:8" s="20" customFormat="1" ht="15.75" customHeight="1" x14ac:dyDescent="0.2">
      <c r="A18" s="20" t="s">
        <v>6</v>
      </c>
      <c r="C18" s="38"/>
      <c r="D18" s="35"/>
      <c r="E18" s="35"/>
      <c r="F18" s="35"/>
    </row>
    <row r="19" spans="1:8" s="20" customFormat="1" ht="15.75" customHeight="1" x14ac:dyDescent="0.2">
      <c r="A19" s="25" t="s">
        <v>1</v>
      </c>
      <c r="B19" s="26"/>
      <c r="C19" s="31">
        <v>806880</v>
      </c>
      <c r="D19" s="31">
        <v>796078</v>
      </c>
      <c r="E19" s="26"/>
      <c r="F19" s="31">
        <v>64550.400000000001</v>
      </c>
      <c r="G19" s="21"/>
    </row>
    <row r="20" spans="1:8" s="20" customFormat="1" ht="15.75" customHeight="1" x14ac:dyDescent="0.2">
      <c r="C20" s="37"/>
      <c r="D20" s="37"/>
      <c r="E20" s="37"/>
      <c r="F20" s="37"/>
    </row>
    <row r="21" spans="1:8" s="20" customFormat="1" ht="15.75" customHeight="1" x14ac:dyDescent="0.2">
      <c r="C21" s="37"/>
      <c r="D21" s="37"/>
      <c r="E21" s="37"/>
      <c r="F21" s="37"/>
    </row>
    <row r="22" spans="1:8" s="20" customFormat="1" ht="15.75" customHeight="1" x14ac:dyDescent="0.2">
      <c r="C22" s="38"/>
      <c r="D22" s="38"/>
      <c r="E22" s="38"/>
      <c r="F22" s="41"/>
    </row>
    <row r="23" spans="1:8" s="20" customFormat="1" ht="15.75" customHeight="1" x14ac:dyDescent="0.2">
      <c r="C23" s="40"/>
      <c r="D23" s="40"/>
      <c r="E23" s="40"/>
      <c r="F23" s="38"/>
    </row>
    <row r="24" spans="1:8" s="20" customFormat="1" ht="15.75" customHeight="1" x14ac:dyDescent="0.2">
      <c r="C24" s="41"/>
      <c r="D24" s="41"/>
      <c r="E24" s="41"/>
      <c r="F24" s="39"/>
    </row>
    <row r="25" spans="1:8" s="20" customFormat="1" ht="15.75" customHeight="1" x14ac:dyDescent="0.2">
      <c r="C25" s="41"/>
      <c r="D25" s="41"/>
      <c r="E25" s="41"/>
      <c r="F25" s="39"/>
    </row>
    <row r="26" spans="1:8" s="20" customFormat="1" ht="15.75" customHeight="1" x14ac:dyDescent="0.2">
      <c r="C26" s="37"/>
      <c r="D26" s="37"/>
      <c r="E26" s="37"/>
      <c r="F26" s="37"/>
    </row>
    <row r="27" spans="1:8" s="20" customFormat="1" ht="15.75" customHeight="1" x14ac:dyDescent="0.2">
      <c r="C27" s="37"/>
      <c r="D27" s="37"/>
      <c r="E27" s="37"/>
      <c r="F27" s="37"/>
    </row>
    <row r="28" spans="1:8" ht="15.75" customHeight="1" x14ac:dyDescent="0.2">
      <c r="A28" s="20"/>
      <c r="B28" s="20"/>
      <c r="C28" s="42"/>
      <c r="D28" s="42"/>
      <c r="E28" s="42"/>
      <c r="F28" s="42"/>
      <c r="G28" s="20"/>
      <c r="H28" s="20"/>
    </row>
    <row r="29" spans="1:8" ht="15.75" customHeight="1" x14ac:dyDescent="0.2">
      <c r="A29" s="22"/>
      <c r="B29" s="22"/>
      <c r="C29" s="34"/>
      <c r="D29" s="34"/>
      <c r="E29" s="34"/>
      <c r="F29" s="34"/>
      <c r="G29" s="20"/>
      <c r="H29" s="20"/>
    </row>
    <row r="30" spans="1:8" ht="15.75" customHeight="1" x14ac:dyDescent="0.2">
      <c r="A30" s="20"/>
      <c r="B30" s="20"/>
      <c r="C30" s="34"/>
      <c r="D30" s="34"/>
      <c r="E30" s="34"/>
      <c r="F30" s="34"/>
      <c r="G30" s="20"/>
      <c r="H30" s="20"/>
    </row>
    <row r="31" spans="1:8" ht="15.75" customHeight="1" x14ac:dyDescent="0.2">
      <c r="A31" s="20"/>
      <c r="B31" s="20"/>
      <c r="C31" s="37"/>
      <c r="D31" s="37"/>
      <c r="E31" s="37"/>
      <c r="F31" s="37"/>
      <c r="G31" s="20"/>
      <c r="H31" s="20"/>
    </row>
    <row r="32" spans="1:8" x14ac:dyDescent="0.2">
      <c r="A32" s="20"/>
      <c r="B32" s="20"/>
      <c r="C32" s="34"/>
      <c r="D32" s="34"/>
      <c r="E32" s="34"/>
      <c r="F32" s="34"/>
      <c r="G32" s="20"/>
      <c r="H32" s="20"/>
    </row>
    <row r="33" spans="1:8" x14ac:dyDescent="0.2">
      <c r="A33" s="20"/>
      <c r="B33" s="20"/>
      <c r="C33" s="34"/>
      <c r="D33" s="34"/>
      <c r="E33" s="34"/>
      <c r="F33" s="34"/>
      <c r="G33" s="20"/>
      <c r="H33" s="20"/>
    </row>
    <row r="34" spans="1:8" x14ac:dyDescent="0.2">
      <c r="A34" s="20"/>
      <c r="B34" s="20"/>
      <c r="C34" s="34"/>
      <c r="D34" s="34"/>
      <c r="E34" s="34"/>
      <c r="F34" s="34"/>
      <c r="G34" s="20"/>
      <c r="H34" s="20"/>
    </row>
    <row r="35" spans="1:8" x14ac:dyDescent="0.2">
      <c r="A35" s="20"/>
      <c r="B35" s="20"/>
      <c r="C35" s="34"/>
      <c r="D35" s="34"/>
      <c r="E35" s="34"/>
      <c r="F35" s="34"/>
      <c r="G35" s="20"/>
      <c r="H35" s="20"/>
    </row>
    <row r="36" spans="1:8" x14ac:dyDescent="0.2">
      <c r="A36" s="20"/>
      <c r="B36" s="20"/>
      <c r="C36" s="34"/>
      <c r="D36" s="34"/>
      <c r="E36" s="34"/>
      <c r="F36" s="34"/>
      <c r="G36" s="20"/>
      <c r="H36" s="20"/>
    </row>
    <row r="37" spans="1:8" x14ac:dyDescent="0.2">
      <c r="A37" s="20"/>
      <c r="B37" s="20"/>
      <c r="C37" s="34"/>
      <c r="D37" s="34"/>
      <c r="E37" s="34"/>
      <c r="F37" s="34"/>
      <c r="G37" s="20"/>
      <c r="H37" s="20"/>
    </row>
    <row r="38" spans="1:8" x14ac:dyDescent="0.2">
      <c r="A38" s="20"/>
      <c r="B38" s="20"/>
      <c r="C38" s="34"/>
      <c r="D38" s="34"/>
      <c r="E38" s="34"/>
      <c r="F38" s="34"/>
      <c r="G38" s="20"/>
      <c r="H38" s="20"/>
    </row>
    <row r="39" spans="1:8" x14ac:dyDescent="0.2">
      <c r="A39" s="20"/>
      <c r="B39" s="20"/>
      <c r="C39" s="34"/>
      <c r="D39" s="34"/>
      <c r="E39" s="34"/>
      <c r="F39" s="34"/>
      <c r="G39" s="20"/>
      <c r="H39" s="20"/>
    </row>
    <row r="40" spans="1:8" x14ac:dyDescent="0.2">
      <c r="A40" s="20"/>
      <c r="B40" s="20"/>
      <c r="C40" s="34"/>
      <c r="D40" s="34"/>
      <c r="E40" s="34"/>
      <c r="F40" s="34"/>
      <c r="G40" s="20"/>
      <c r="H40" s="20"/>
    </row>
    <row r="41" spans="1:8" x14ac:dyDescent="0.2">
      <c r="C41" s="27"/>
      <c r="D41" s="27"/>
      <c r="E41" s="27"/>
      <c r="F41" s="27"/>
    </row>
    <row r="42" spans="1:8" x14ac:dyDescent="0.2">
      <c r="C42" s="27"/>
      <c r="D42" s="27"/>
      <c r="E42" s="27"/>
      <c r="F42" s="27"/>
    </row>
    <row r="43" spans="1:8" x14ac:dyDescent="0.2">
      <c r="C43" s="27"/>
      <c r="D43" s="27"/>
      <c r="E43" s="27"/>
      <c r="F43" s="27"/>
    </row>
    <row r="44" spans="1:8" x14ac:dyDescent="0.2">
      <c r="C44" s="27"/>
      <c r="D44" s="27"/>
      <c r="E44" s="27"/>
      <c r="F44" s="27"/>
    </row>
    <row r="45" spans="1:8" x14ac:dyDescent="0.2">
      <c r="C45" s="27"/>
      <c r="D45" s="27"/>
      <c r="E45" s="27"/>
      <c r="F45" s="27"/>
    </row>
    <row r="46" spans="1:8" x14ac:dyDescent="0.2">
      <c r="C46" s="27"/>
      <c r="D46" s="27"/>
      <c r="E46" s="27"/>
      <c r="F46" s="27"/>
    </row>
    <row r="47" spans="1:8" x14ac:dyDescent="0.2">
      <c r="C47" s="27"/>
      <c r="D47" s="27"/>
      <c r="E47" s="27"/>
      <c r="F47" s="27"/>
    </row>
    <row r="48" spans="1:8" x14ac:dyDescent="0.2">
      <c r="C48" s="27"/>
      <c r="D48" s="27"/>
      <c r="E48" s="27"/>
      <c r="F48" s="27"/>
    </row>
  </sheetData>
  <customSheetViews>
    <customSheetView guid="{E15FBE34-FE0E-4FB3-BF77-D720D4424F83}" showGridLines="0">
      <selection activeCell="B26" sqref="B26:B27"/>
      <pageMargins left="0.7" right="0.7" top="0.75" bottom="0.75" header="0.3" footer="0.3"/>
      <pageSetup paperSize="9" orientation="portrait" verticalDpi="1200" r:id="rId1"/>
    </customSheetView>
    <customSheetView guid="{B3B79DE6-B790-447F-9BF8-243B216057B6}" showGridLines="0">
      <selection activeCell="F3" sqref="F3:F4"/>
      <pageMargins left="0.7" right="0.7" top="0.75" bottom="0.75" header="0.3" footer="0.3"/>
      <pageSetup paperSize="9" orientation="portrait" verticalDpi="1200" r:id="rId2"/>
    </customSheetView>
  </customSheetViews>
  <mergeCells count="2">
    <mergeCell ref="F3:F4"/>
    <mergeCell ref="C4:D4"/>
  </mergeCells>
  <hyperlinks>
    <hyperlink ref="H3" location="Index!A1" display="Index"/>
  </hyperlinks>
  <pageMargins left="0.7" right="0.7" top="0.75" bottom="0.75" header="0.3" footer="0.3"/>
  <pageSetup paperSize="9"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G111"/>
  <sheetViews>
    <sheetView showGridLines="0" workbookViewId="0">
      <selection activeCell="F7" sqref="F7"/>
    </sheetView>
  </sheetViews>
  <sheetFormatPr defaultColWidth="10.28515625" defaultRowHeight="12.75" x14ac:dyDescent="0.2"/>
  <cols>
    <col min="1" max="1" width="109.28515625" style="18" customWidth="1"/>
    <col min="2" max="3" width="15.85546875" style="18" customWidth="1"/>
    <col min="4" max="4" width="12.140625" style="28" customWidth="1"/>
    <col min="5" max="5" width="3.5703125" style="18" customWidth="1"/>
    <col min="6" max="6" width="8.5703125" style="18" customWidth="1"/>
    <col min="7" max="16384" width="10.28515625" style="18"/>
  </cols>
  <sheetData>
    <row r="1" spans="1:6" x14ac:dyDescent="0.2">
      <c r="A1" s="19" t="s">
        <v>144</v>
      </c>
      <c r="B1" s="19"/>
    </row>
    <row r="3" spans="1:6" ht="15.75" customHeight="1" x14ac:dyDescent="0.2">
      <c r="A3" s="59"/>
      <c r="B3" s="59"/>
      <c r="C3" s="59"/>
      <c r="D3" s="60"/>
      <c r="F3" s="68" t="s">
        <v>137</v>
      </c>
    </row>
    <row r="4" spans="1:6" ht="37.5" customHeight="1" thickBot="1" x14ac:dyDescent="0.25">
      <c r="A4" s="61" t="s">
        <v>138</v>
      </c>
      <c r="B4" s="62" t="s">
        <v>146</v>
      </c>
      <c r="C4" s="62" t="s">
        <v>147</v>
      </c>
      <c r="D4" s="63" t="s">
        <v>22</v>
      </c>
    </row>
    <row r="5" spans="1:6" s="20" customFormat="1" ht="15.75" customHeight="1" thickTop="1" x14ac:dyDescent="0.2">
      <c r="A5" s="22" t="s">
        <v>23</v>
      </c>
      <c r="B5" s="34"/>
      <c r="C5" s="43"/>
      <c r="D5" s="45"/>
    </row>
    <row r="6" spans="1:6" s="20" customFormat="1" ht="15.75" customHeight="1" x14ac:dyDescent="0.2">
      <c r="A6" s="20" t="s">
        <v>24</v>
      </c>
      <c r="B6" s="34">
        <f>+'[2]9M 2018'!$K$29</f>
        <v>59014</v>
      </c>
      <c r="C6" s="43">
        <v>59017</v>
      </c>
      <c r="D6" s="45">
        <v>1</v>
      </c>
    </row>
    <row r="7" spans="1:6" s="20" customFormat="1" ht="15.75" customHeight="1" x14ac:dyDescent="0.2">
      <c r="A7" s="20" t="s">
        <v>25</v>
      </c>
      <c r="B7" s="34">
        <f>+'[2]9M 2018'!$K$31</f>
        <v>116082</v>
      </c>
      <c r="C7" s="43">
        <v>125370</v>
      </c>
      <c r="D7" s="46">
        <v>2</v>
      </c>
    </row>
    <row r="8" spans="1:6" s="20" customFormat="1" ht="15.75" customHeight="1" x14ac:dyDescent="0.2">
      <c r="A8" s="20" t="s">
        <v>26</v>
      </c>
      <c r="B8" s="34">
        <f>+'[2]9M 2018'!$K$30</f>
        <v>15648</v>
      </c>
      <c r="C8" s="43">
        <v>14436</v>
      </c>
      <c r="D8" s="46">
        <v>3</v>
      </c>
    </row>
    <row r="9" spans="1:6" s="20" customFormat="1" ht="15.75" customHeight="1" x14ac:dyDescent="0.2">
      <c r="A9" s="20" t="s">
        <v>27</v>
      </c>
      <c r="B9" s="34"/>
      <c r="C9" s="35"/>
      <c r="D9" s="45" t="s">
        <v>28</v>
      </c>
    </row>
    <row r="10" spans="1:6" s="20" customFormat="1" ht="15.75" customHeight="1" x14ac:dyDescent="0.2">
      <c r="A10" s="20" t="s">
        <v>29</v>
      </c>
      <c r="B10" s="34"/>
      <c r="C10" s="34"/>
      <c r="D10" s="45">
        <v>4</v>
      </c>
    </row>
    <row r="11" spans="1:6" s="20" customFormat="1" ht="15.75" customHeight="1" x14ac:dyDescent="0.2">
      <c r="A11" s="20" t="s">
        <v>30</v>
      </c>
      <c r="B11" s="34"/>
      <c r="C11" s="43"/>
      <c r="D11" s="46"/>
    </row>
    <row r="12" spans="1:6" s="20" customFormat="1" ht="15.75" customHeight="1" x14ac:dyDescent="0.2">
      <c r="A12" s="20" t="s">
        <v>31</v>
      </c>
      <c r="B12" s="34"/>
      <c r="C12" s="35"/>
      <c r="D12" s="45">
        <v>5</v>
      </c>
    </row>
    <row r="13" spans="1:6" s="20" customFormat="1" ht="15.75" customHeight="1" x14ac:dyDescent="0.2">
      <c r="A13" s="20" t="s">
        <v>32</v>
      </c>
      <c r="B13" s="34">
        <f>+[1]Handrit!$F$19</f>
        <v>-2774.6370031199999</v>
      </c>
      <c r="C13" s="34">
        <v>-12199</v>
      </c>
      <c r="D13" s="45" t="s">
        <v>33</v>
      </c>
    </row>
    <row r="14" spans="1:6" s="20" customFormat="1" ht="15.75" customHeight="1" x14ac:dyDescent="0.2">
      <c r="A14" s="25" t="s">
        <v>34</v>
      </c>
      <c r="B14" s="31">
        <f>SUM(B6:B13)</f>
        <v>187969.36299687999</v>
      </c>
      <c r="C14" s="56">
        <v>186624</v>
      </c>
      <c r="D14" s="29">
        <v>6</v>
      </c>
    </row>
    <row r="15" spans="1:6" s="20" customFormat="1" ht="24" customHeight="1" x14ac:dyDescent="0.2">
      <c r="A15" s="22" t="s">
        <v>35</v>
      </c>
      <c r="B15" s="34"/>
      <c r="C15" s="35"/>
      <c r="D15" s="47"/>
    </row>
    <row r="16" spans="1:6" s="20" customFormat="1" ht="15.75" customHeight="1" x14ac:dyDescent="0.2">
      <c r="A16" s="20" t="s">
        <v>36</v>
      </c>
      <c r="B16" s="34">
        <f>+[1]Handrit!$F$18</f>
        <v>-119</v>
      </c>
      <c r="C16" s="43">
        <v>-112</v>
      </c>
      <c r="D16" s="46">
        <v>7</v>
      </c>
    </row>
    <row r="17" spans="1:5" s="20" customFormat="1" ht="15.75" customHeight="1" x14ac:dyDescent="0.2">
      <c r="A17" s="20" t="s">
        <v>37</v>
      </c>
      <c r="B17" s="34">
        <f>+[1]Handrit!$F$14</f>
        <v>-11445.366464000001</v>
      </c>
      <c r="C17" s="43">
        <v>-11230</v>
      </c>
      <c r="D17" s="46">
        <v>8</v>
      </c>
    </row>
    <row r="18" spans="1:5" s="20" customFormat="1" ht="15.75" customHeight="1" x14ac:dyDescent="0.2">
      <c r="A18" s="20" t="s">
        <v>38</v>
      </c>
      <c r="B18" s="34"/>
      <c r="C18" s="48"/>
      <c r="D18" s="46">
        <v>9</v>
      </c>
    </row>
    <row r="19" spans="1:5" s="20" customFormat="1" ht="26.25" customHeight="1" x14ac:dyDescent="0.2">
      <c r="A19" s="44" t="s">
        <v>39</v>
      </c>
      <c r="B19" s="34">
        <f>+[1]Handrit!$F$15</f>
        <v>-563.74670300000002</v>
      </c>
      <c r="C19" s="43">
        <v>-509</v>
      </c>
      <c r="D19" s="46">
        <v>10</v>
      </c>
    </row>
    <row r="20" spans="1:5" s="20" customFormat="1" ht="15.75" customHeight="1" x14ac:dyDescent="0.2">
      <c r="A20" s="20" t="s">
        <v>40</v>
      </c>
      <c r="B20" s="34">
        <f>+[1]Handrit!$F$17</f>
        <v>-999</v>
      </c>
      <c r="C20" s="43">
        <v>-914</v>
      </c>
      <c r="D20" s="46">
        <v>11</v>
      </c>
    </row>
    <row r="21" spans="1:5" s="20" customFormat="1" ht="15.75" customHeight="1" x14ac:dyDescent="0.2">
      <c r="A21" s="20" t="s">
        <v>41</v>
      </c>
      <c r="B21" s="34"/>
      <c r="C21" s="48"/>
      <c r="D21" s="46">
        <v>12</v>
      </c>
    </row>
    <row r="22" spans="1:5" s="20" customFormat="1" ht="15.75" customHeight="1" x14ac:dyDescent="0.2">
      <c r="A22" s="20" t="s">
        <v>42</v>
      </c>
      <c r="B22" s="34"/>
      <c r="C22" s="43"/>
      <c r="D22" s="46">
        <v>13</v>
      </c>
    </row>
    <row r="23" spans="1:5" s="20" customFormat="1" ht="15.75" customHeight="1" x14ac:dyDescent="0.2">
      <c r="A23" s="20" t="s">
        <v>43</v>
      </c>
      <c r="C23" s="37"/>
      <c r="D23" s="46">
        <v>14</v>
      </c>
    </row>
    <row r="24" spans="1:5" ht="15.75" customHeight="1" x14ac:dyDescent="0.2">
      <c r="A24" s="20" t="s">
        <v>44</v>
      </c>
      <c r="B24" s="20"/>
      <c r="C24" s="42"/>
      <c r="D24" s="46">
        <v>15</v>
      </c>
      <c r="E24" s="20"/>
    </row>
    <row r="25" spans="1:5" ht="15.75" customHeight="1" x14ac:dyDescent="0.2">
      <c r="A25" s="20" t="s">
        <v>45</v>
      </c>
      <c r="B25" s="20">
        <f>+[1]Handrit!$F$16</f>
        <v>-190</v>
      </c>
      <c r="C25" s="34">
        <v>-190</v>
      </c>
      <c r="D25" s="45">
        <v>16</v>
      </c>
      <c r="E25" s="20"/>
    </row>
    <row r="26" spans="1:5" ht="28.5" customHeight="1" x14ac:dyDescent="0.2">
      <c r="A26" s="44" t="s">
        <v>123</v>
      </c>
      <c r="B26" s="20"/>
      <c r="C26" s="34"/>
      <c r="D26" s="45">
        <v>17</v>
      </c>
      <c r="E26" s="20"/>
    </row>
    <row r="27" spans="1:5" ht="27" customHeight="1" x14ac:dyDescent="0.2">
      <c r="A27" s="49" t="s">
        <v>124</v>
      </c>
      <c r="B27" s="20"/>
      <c r="C27" s="37"/>
      <c r="D27" s="46">
        <v>18</v>
      </c>
      <c r="E27" s="20"/>
    </row>
    <row r="28" spans="1:5" ht="26.25" customHeight="1" x14ac:dyDescent="0.2">
      <c r="A28" s="44" t="s">
        <v>125</v>
      </c>
      <c r="B28" s="20"/>
      <c r="C28" s="34"/>
      <c r="D28" s="45">
        <v>19</v>
      </c>
      <c r="E28" s="20"/>
    </row>
    <row r="29" spans="1:5" ht="15.75" customHeight="1" x14ac:dyDescent="0.2">
      <c r="A29" s="20" t="s">
        <v>38</v>
      </c>
      <c r="B29" s="20"/>
      <c r="C29" s="34"/>
      <c r="D29" s="45">
        <v>20</v>
      </c>
      <c r="E29" s="20"/>
    </row>
    <row r="30" spans="1:5" ht="15.75" customHeight="1" x14ac:dyDescent="0.2">
      <c r="A30" s="20" t="s">
        <v>127</v>
      </c>
      <c r="B30" s="20"/>
      <c r="C30" s="34"/>
      <c r="D30" s="45" t="s">
        <v>46</v>
      </c>
      <c r="E30" s="20"/>
    </row>
    <row r="31" spans="1:5" ht="25.5" x14ac:dyDescent="0.2">
      <c r="A31" s="44" t="s">
        <v>128</v>
      </c>
      <c r="B31" s="20"/>
      <c r="C31" s="34"/>
      <c r="D31" s="45">
        <v>21</v>
      </c>
      <c r="E31" s="20"/>
    </row>
    <row r="32" spans="1:5" ht="15.75" customHeight="1" x14ac:dyDescent="0.2">
      <c r="A32" s="20" t="s">
        <v>126</v>
      </c>
      <c r="B32" s="20"/>
      <c r="C32" s="34"/>
      <c r="D32" s="45">
        <v>22</v>
      </c>
      <c r="E32" s="20"/>
    </row>
    <row r="33" spans="1:5" ht="15.75" customHeight="1" x14ac:dyDescent="0.2">
      <c r="A33" s="20" t="s">
        <v>38</v>
      </c>
      <c r="B33" s="20"/>
      <c r="C33" s="34"/>
      <c r="D33" s="45">
        <v>24</v>
      </c>
      <c r="E33" s="20"/>
    </row>
    <row r="34" spans="1:5" ht="15.75" customHeight="1" x14ac:dyDescent="0.2">
      <c r="A34" s="20" t="s">
        <v>47</v>
      </c>
      <c r="B34" s="20"/>
      <c r="C34" s="34"/>
      <c r="D34" s="45" t="s">
        <v>48</v>
      </c>
      <c r="E34" s="20"/>
    </row>
    <row r="35" spans="1:5" ht="15.75" customHeight="1" x14ac:dyDescent="0.2">
      <c r="A35" s="20" t="s">
        <v>49</v>
      </c>
      <c r="B35" s="20"/>
      <c r="C35" s="34"/>
      <c r="D35" s="45" t="s">
        <v>50</v>
      </c>
      <c r="E35" s="20"/>
    </row>
    <row r="36" spans="1:5" ht="15.75" customHeight="1" x14ac:dyDescent="0.2">
      <c r="A36" s="20" t="s">
        <v>51</v>
      </c>
      <c r="B36" s="20"/>
      <c r="C36" s="34"/>
      <c r="D36" s="45">
        <v>26</v>
      </c>
      <c r="E36" s="20"/>
    </row>
    <row r="37" spans="1:5" ht="15.75" customHeight="1" x14ac:dyDescent="0.2">
      <c r="A37" s="18" t="s">
        <v>52</v>
      </c>
      <c r="C37" s="27"/>
      <c r="D37" s="28" t="s">
        <v>53</v>
      </c>
    </row>
    <row r="38" spans="1:5" ht="15.75" customHeight="1" x14ac:dyDescent="0.2">
      <c r="A38" s="18" t="s">
        <v>54</v>
      </c>
      <c r="C38" s="27"/>
      <c r="D38" s="28" t="s">
        <v>55</v>
      </c>
    </row>
    <row r="39" spans="1:5" ht="15.75" customHeight="1" x14ac:dyDescent="0.2">
      <c r="A39" s="18" t="s">
        <v>56</v>
      </c>
      <c r="C39" s="27"/>
      <c r="D39" s="28">
        <v>27</v>
      </c>
    </row>
    <row r="40" spans="1:5" ht="15.75" customHeight="1" x14ac:dyDescent="0.2">
      <c r="A40" s="25" t="s">
        <v>57</v>
      </c>
      <c r="B40" s="31">
        <f>SUM(B16:B39)</f>
        <v>-13317.113167000001</v>
      </c>
      <c r="C40" s="31">
        <f>SUM(C16:C39)</f>
        <v>-12955</v>
      </c>
      <c r="D40" s="29">
        <v>28</v>
      </c>
    </row>
    <row r="41" spans="1:5" ht="15.75" customHeight="1" x14ac:dyDescent="0.2">
      <c r="A41" s="25" t="s">
        <v>58</v>
      </c>
      <c r="B41" s="31">
        <f>+B14+B40</f>
        <v>174652.24982987999</v>
      </c>
      <c r="C41" s="31">
        <f>+C14+C40</f>
        <v>173669</v>
      </c>
      <c r="D41" s="29">
        <v>29</v>
      </c>
    </row>
    <row r="42" spans="1:5" ht="24" customHeight="1" x14ac:dyDescent="0.2">
      <c r="A42" s="19" t="s">
        <v>59</v>
      </c>
      <c r="C42" s="27"/>
    </row>
    <row r="43" spans="1:5" ht="15.75" customHeight="1" x14ac:dyDescent="0.2">
      <c r="A43" s="18" t="s">
        <v>24</v>
      </c>
      <c r="C43" s="27"/>
      <c r="D43" s="28">
        <v>30</v>
      </c>
    </row>
    <row r="44" spans="1:5" ht="15.75" customHeight="1" x14ac:dyDescent="0.2">
      <c r="A44" s="18" t="s">
        <v>60</v>
      </c>
      <c r="C44" s="27"/>
      <c r="D44" s="28">
        <v>33</v>
      </c>
    </row>
    <row r="45" spans="1:5" ht="15.75" customHeight="1" x14ac:dyDescent="0.2">
      <c r="A45" s="18" t="s">
        <v>30</v>
      </c>
    </row>
    <row r="46" spans="1:5" ht="25.5" x14ac:dyDescent="0.2">
      <c r="A46" s="33" t="s">
        <v>61</v>
      </c>
      <c r="B46" s="18">
        <f>+[1]Handrit!$F$22</f>
        <v>739</v>
      </c>
      <c r="C46" s="18">
        <v>741</v>
      </c>
      <c r="D46" s="28">
        <v>34</v>
      </c>
    </row>
    <row r="47" spans="1:5" ht="15.75" customHeight="1" x14ac:dyDescent="0.2">
      <c r="A47" s="25" t="s">
        <v>62</v>
      </c>
      <c r="B47" s="25">
        <f>+B46</f>
        <v>739</v>
      </c>
      <c r="C47" s="25">
        <f>+C46</f>
        <v>741</v>
      </c>
      <c r="D47" s="29">
        <v>36</v>
      </c>
    </row>
    <row r="48" spans="1:5" ht="24" customHeight="1" x14ac:dyDescent="0.2">
      <c r="A48" s="19" t="s">
        <v>63</v>
      </c>
    </row>
    <row r="49" spans="1:4" ht="15.75" customHeight="1" x14ac:dyDescent="0.2">
      <c r="A49" s="18" t="s">
        <v>64</v>
      </c>
      <c r="D49" s="28">
        <v>37</v>
      </c>
    </row>
    <row r="50" spans="1:4" s="33" customFormat="1" ht="25.5" x14ac:dyDescent="0.2">
      <c r="A50" s="33" t="s">
        <v>65</v>
      </c>
      <c r="D50" s="50">
        <v>38</v>
      </c>
    </row>
    <row r="51" spans="1:4" s="33" customFormat="1" ht="25.5" customHeight="1" x14ac:dyDescent="0.2">
      <c r="A51" s="33" t="s">
        <v>134</v>
      </c>
      <c r="D51" s="50">
        <v>39</v>
      </c>
    </row>
    <row r="52" spans="1:4" ht="25.5" x14ac:dyDescent="0.2">
      <c r="A52" s="33" t="s">
        <v>135</v>
      </c>
      <c r="D52" s="28">
        <v>40</v>
      </c>
    </row>
    <row r="53" spans="1:4" ht="25.5" x14ac:dyDescent="0.2">
      <c r="A53" s="33" t="s">
        <v>66</v>
      </c>
      <c r="D53" s="28">
        <v>41</v>
      </c>
    </row>
    <row r="54" spans="1:4" ht="25.5" x14ac:dyDescent="0.2">
      <c r="A54" s="33" t="s">
        <v>67</v>
      </c>
      <c r="D54" s="28" t="s">
        <v>68</v>
      </c>
    </row>
    <row r="55" spans="1:4" ht="25.5" x14ac:dyDescent="0.2">
      <c r="A55" s="33" t="s">
        <v>69</v>
      </c>
      <c r="D55" s="28" t="s">
        <v>70</v>
      </c>
    </row>
    <row r="56" spans="1:4" ht="15.75" customHeight="1" x14ac:dyDescent="0.2">
      <c r="A56" s="33" t="s">
        <v>71</v>
      </c>
      <c r="D56" s="28" t="s">
        <v>72</v>
      </c>
    </row>
    <row r="57" spans="1:4" ht="15.75" customHeight="1" x14ac:dyDescent="0.2">
      <c r="A57" s="18" t="s">
        <v>73</v>
      </c>
      <c r="D57" s="28">
        <v>42</v>
      </c>
    </row>
    <row r="58" spans="1:4" ht="15.75" customHeight="1" x14ac:dyDescent="0.2">
      <c r="A58" s="25" t="s">
        <v>74</v>
      </c>
      <c r="B58" s="25"/>
      <c r="C58" s="25"/>
      <c r="D58" s="29">
        <v>43</v>
      </c>
    </row>
    <row r="59" spans="1:4" ht="15.75" customHeight="1" x14ac:dyDescent="0.2">
      <c r="A59" s="25" t="s">
        <v>75</v>
      </c>
      <c r="B59" s="31">
        <f>+B58+B47</f>
        <v>739</v>
      </c>
      <c r="C59" s="31">
        <f>+C58+C47</f>
        <v>741</v>
      </c>
      <c r="D59" s="29">
        <v>44</v>
      </c>
    </row>
    <row r="60" spans="1:4" ht="15.75" customHeight="1" x14ac:dyDescent="0.2">
      <c r="A60" s="25" t="s">
        <v>76</v>
      </c>
      <c r="B60" s="31">
        <f>+B41+B59</f>
        <v>175391.24982987999</v>
      </c>
      <c r="C60" s="31">
        <f>+C41+C59</f>
        <v>174410</v>
      </c>
      <c r="D60" s="29">
        <v>45</v>
      </c>
    </row>
    <row r="61" spans="1:4" ht="24" customHeight="1" x14ac:dyDescent="0.2">
      <c r="A61" s="19" t="s">
        <v>77</v>
      </c>
      <c r="B61" s="19"/>
      <c r="C61" s="19"/>
    </row>
    <row r="62" spans="1:4" ht="15.75" customHeight="1" x14ac:dyDescent="0.2">
      <c r="A62" s="18" t="s">
        <v>24</v>
      </c>
      <c r="D62" s="28">
        <v>46</v>
      </c>
    </row>
    <row r="63" spans="1:4" ht="15.75" customHeight="1" x14ac:dyDescent="0.2">
      <c r="A63" s="18" t="s">
        <v>78</v>
      </c>
      <c r="D63" s="28">
        <v>47</v>
      </c>
    </row>
    <row r="64" spans="1:4" ht="15.75" customHeight="1" x14ac:dyDescent="0.2">
      <c r="A64" s="18" t="s">
        <v>30</v>
      </c>
    </row>
    <row r="65" spans="1:4" ht="25.5" x14ac:dyDescent="0.2">
      <c r="A65" s="33" t="s">
        <v>79</v>
      </c>
      <c r="D65" s="28">
        <v>48</v>
      </c>
    </row>
    <row r="66" spans="1:4" ht="15.75" customHeight="1" x14ac:dyDescent="0.2">
      <c r="A66" s="18" t="s">
        <v>80</v>
      </c>
      <c r="B66" s="27"/>
      <c r="C66" s="27"/>
      <c r="D66" s="28">
        <v>50</v>
      </c>
    </row>
    <row r="67" spans="1:4" ht="15.75" customHeight="1" x14ac:dyDescent="0.2">
      <c r="A67" s="25" t="s">
        <v>81</v>
      </c>
      <c r="B67" s="31">
        <v>0</v>
      </c>
      <c r="C67" s="31">
        <v>0</v>
      </c>
      <c r="D67" s="29">
        <v>51</v>
      </c>
    </row>
    <row r="68" spans="1:4" ht="24" customHeight="1" x14ac:dyDescent="0.2">
      <c r="A68" s="19" t="s">
        <v>82</v>
      </c>
      <c r="B68" s="27"/>
      <c r="C68" s="27"/>
    </row>
    <row r="69" spans="1:4" ht="15.75" customHeight="1" x14ac:dyDescent="0.2">
      <c r="A69" s="18" t="s">
        <v>83</v>
      </c>
      <c r="D69" s="28">
        <v>52</v>
      </c>
    </row>
    <row r="70" spans="1:4" ht="25.5" x14ac:dyDescent="0.2">
      <c r="A70" s="33" t="s">
        <v>84</v>
      </c>
      <c r="D70" s="28">
        <v>53</v>
      </c>
    </row>
    <row r="71" spans="1:4" ht="26.25" customHeight="1" x14ac:dyDescent="0.2">
      <c r="A71" s="33" t="s">
        <v>136</v>
      </c>
      <c r="D71" s="28">
        <v>54</v>
      </c>
    </row>
    <row r="72" spans="1:4" ht="26.25" customHeight="1" x14ac:dyDescent="0.2">
      <c r="A72" s="33" t="s">
        <v>129</v>
      </c>
      <c r="D72" s="28">
        <v>55</v>
      </c>
    </row>
    <row r="73" spans="1:4" ht="25.5" x14ac:dyDescent="0.2">
      <c r="A73" s="33" t="s">
        <v>85</v>
      </c>
      <c r="D73" s="28">
        <v>56</v>
      </c>
    </row>
    <row r="74" spans="1:4" ht="25.5" x14ac:dyDescent="0.2">
      <c r="A74" s="33" t="s">
        <v>86</v>
      </c>
      <c r="D74" s="28" t="s">
        <v>87</v>
      </c>
    </row>
    <row r="75" spans="1:4" ht="25.5" x14ac:dyDescent="0.2">
      <c r="A75" s="33" t="s">
        <v>88</v>
      </c>
      <c r="D75" s="28" t="s">
        <v>89</v>
      </c>
    </row>
    <row r="76" spans="1:4" ht="15.75" customHeight="1" x14ac:dyDescent="0.2">
      <c r="A76" s="33" t="s">
        <v>90</v>
      </c>
      <c r="D76" s="28" t="s">
        <v>91</v>
      </c>
    </row>
    <row r="77" spans="1:4" ht="15.75" customHeight="1" x14ac:dyDescent="0.2">
      <c r="A77" s="25" t="s">
        <v>92</v>
      </c>
      <c r="B77" s="25"/>
      <c r="C77" s="25"/>
      <c r="D77" s="29">
        <v>57</v>
      </c>
    </row>
    <row r="78" spans="1:4" ht="15.75" customHeight="1" x14ac:dyDescent="0.2">
      <c r="A78" s="25" t="s">
        <v>93</v>
      </c>
      <c r="B78" s="31"/>
      <c r="C78" s="31"/>
      <c r="D78" s="29">
        <v>58</v>
      </c>
    </row>
    <row r="79" spans="1:4" ht="15.75" customHeight="1" x14ac:dyDescent="0.2">
      <c r="A79" s="25" t="s">
        <v>94</v>
      </c>
      <c r="B79" s="31">
        <f>+B60</f>
        <v>175391.24982987999</v>
      </c>
      <c r="C79" s="31">
        <f>+C60</f>
        <v>174410</v>
      </c>
      <c r="D79" s="29">
        <v>59</v>
      </c>
    </row>
    <row r="80" spans="1:4" ht="37.5" customHeight="1" x14ac:dyDescent="0.2">
      <c r="A80" s="33" t="s">
        <v>95</v>
      </c>
      <c r="B80" s="27"/>
      <c r="C80" s="27"/>
      <c r="D80" s="28" t="s">
        <v>96</v>
      </c>
    </row>
    <row r="81" spans="1:7" ht="15.75" customHeight="1" x14ac:dyDescent="0.2">
      <c r="A81" s="23" t="s">
        <v>97</v>
      </c>
      <c r="B81" s="32">
        <f>+[1]!RWA_TOTAL</f>
        <v>806880</v>
      </c>
      <c r="C81" s="32">
        <v>796078</v>
      </c>
      <c r="D81" s="30">
        <v>60</v>
      </c>
    </row>
    <row r="82" spans="1:7" ht="24" customHeight="1" x14ac:dyDescent="0.2">
      <c r="A82" s="19" t="s">
        <v>98</v>
      </c>
      <c r="B82" s="19"/>
      <c r="C82" s="19"/>
    </row>
    <row r="83" spans="1:7" ht="15.75" customHeight="1" x14ac:dyDescent="0.2">
      <c r="A83" s="18" t="s">
        <v>99</v>
      </c>
      <c r="B83" s="52">
        <f>+B41/B81</f>
        <v>0.21645380952543128</v>
      </c>
      <c r="C83" s="52">
        <v>0.23599999999999999</v>
      </c>
      <c r="D83" s="28">
        <v>61</v>
      </c>
    </row>
    <row r="84" spans="1:7" ht="15.75" customHeight="1" x14ac:dyDescent="0.2">
      <c r="A84" s="18" t="s">
        <v>100</v>
      </c>
      <c r="B84" s="52">
        <f>+B60/B81</f>
        <v>0.21736968301343446</v>
      </c>
      <c r="C84" s="52">
        <v>0.23599999999999999</v>
      </c>
      <c r="D84" s="28">
        <v>62</v>
      </c>
    </row>
    <row r="85" spans="1:7" ht="15.75" customHeight="1" x14ac:dyDescent="0.2">
      <c r="A85" s="18" t="s">
        <v>101</v>
      </c>
      <c r="B85" s="53">
        <f>+B79/B81</f>
        <v>0.21736968301343446</v>
      </c>
      <c r="C85" s="53">
        <v>0.23599999999999999</v>
      </c>
      <c r="D85" s="28">
        <v>63</v>
      </c>
    </row>
    <row r="86" spans="1:7" ht="40.5" customHeight="1" x14ac:dyDescent="0.2">
      <c r="A86" s="33" t="s">
        <v>130</v>
      </c>
      <c r="B86" s="58">
        <v>8.4000000000000005E-2</v>
      </c>
      <c r="C86" s="52">
        <v>8.4000000000000005E-2</v>
      </c>
      <c r="D86" s="28">
        <v>64</v>
      </c>
    </row>
    <row r="87" spans="1:7" ht="15.75" customHeight="1" x14ac:dyDescent="0.2">
      <c r="A87" s="18" t="s">
        <v>117</v>
      </c>
      <c r="B87" s="58">
        <v>2.5000000000000001E-2</v>
      </c>
      <c r="C87" s="51">
        <v>2.5000000000000001E-2</v>
      </c>
      <c r="D87" s="28">
        <v>65</v>
      </c>
    </row>
    <row r="88" spans="1:7" ht="15.75" customHeight="1" x14ac:dyDescent="0.2">
      <c r="A88" s="18" t="s">
        <v>118</v>
      </c>
      <c r="B88" s="58">
        <v>1.17E-2</v>
      </c>
      <c r="C88" s="52">
        <v>1.2E-2</v>
      </c>
      <c r="D88" s="28">
        <v>66</v>
      </c>
    </row>
    <row r="89" spans="1:7" ht="15.75" customHeight="1" x14ac:dyDescent="0.2">
      <c r="A89" s="18" t="s">
        <v>119</v>
      </c>
      <c r="B89" s="58">
        <v>2.76E-2</v>
      </c>
      <c r="C89" s="52">
        <v>2.7E-2</v>
      </c>
      <c r="D89" s="28">
        <v>67</v>
      </c>
    </row>
    <row r="90" spans="1:7" ht="15.75" customHeight="1" x14ac:dyDescent="0.2">
      <c r="A90" s="33" t="s">
        <v>120</v>
      </c>
      <c r="B90" s="58">
        <v>0.02</v>
      </c>
      <c r="C90" s="52">
        <v>0.02</v>
      </c>
      <c r="D90" s="28" t="s">
        <v>102</v>
      </c>
    </row>
    <row r="91" spans="1:7" ht="15.75" customHeight="1" x14ac:dyDescent="0.2">
      <c r="A91" s="18" t="s">
        <v>103</v>
      </c>
      <c r="B91" s="58">
        <f>+B83-G91</f>
        <v>0.17145380952543127</v>
      </c>
      <c r="C91" s="52">
        <f>+C83-G91</f>
        <v>0.191</v>
      </c>
      <c r="D91" s="28">
        <v>68</v>
      </c>
      <c r="G91" s="52">
        <v>4.4999999999999998E-2</v>
      </c>
    </row>
    <row r="92" spans="1:7" ht="15.75" customHeight="1" x14ac:dyDescent="0.2">
      <c r="A92" s="18" t="s">
        <v>121</v>
      </c>
      <c r="D92" s="28">
        <v>69</v>
      </c>
    </row>
    <row r="93" spans="1:7" ht="15.75" customHeight="1" x14ac:dyDescent="0.2">
      <c r="A93" s="18" t="s">
        <v>121</v>
      </c>
      <c r="D93" s="28">
        <v>70</v>
      </c>
    </row>
    <row r="94" spans="1:7" ht="15.75" customHeight="1" x14ac:dyDescent="0.2">
      <c r="A94" s="24" t="s">
        <v>121</v>
      </c>
      <c r="B94" s="24"/>
      <c r="C94" s="24"/>
      <c r="D94" s="54">
        <v>71</v>
      </c>
    </row>
    <row r="95" spans="1:7" ht="24" customHeight="1" x14ac:dyDescent="0.2">
      <c r="A95" s="19" t="s">
        <v>104</v>
      </c>
    </row>
    <row r="96" spans="1:7" ht="27.75" customHeight="1" x14ac:dyDescent="0.2">
      <c r="A96" s="33" t="s">
        <v>133</v>
      </c>
      <c r="B96" s="57">
        <f>+'[1]Eignarhl. fjarm.ft'!$D$21/1000000</f>
        <v>4053.5254500000001</v>
      </c>
      <c r="C96" s="27">
        <v>3536.676293</v>
      </c>
      <c r="D96" s="28">
        <v>72</v>
      </c>
    </row>
    <row r="97" spans="1:4" ht="30" customHeight="1" x14ac:dyDescent="0.2">
      <c r="A97" s="33" t="s">
        <v>132</v>
      </c>
      <c r="B97" s="27"/>
      <c r="C97" s="27"/>
      <c r="D97" s="28">
        <v>73</v>
      </c>
    </row>
    <row r="98" spans="1:4" ht="15.75" customHeight="1" x14ac:dyDescent="0.2">
      <c r="A98" s="18" t="s">
        <v>38</v>
      </c>
      <c r="B98" s="27"/>
      <c r="C98" s="27"/>
      <c r="D98" s="28">
        <v>74</v>
      </c>
    </row>
    <row r="99" spans="1:4" ht="25.5" x14ac:dyDescent="0.2">
      <c r="A99" s="55" t="s">
        <v>131</v>
      </c>
      <c r="B99" s="36"/>
      <c r="C99" s="36"/>
      <c r="D99" s="54">
        <v>75</v>
      </c>
    </row>
    <row r="100" spans="1:4" ht="24" customHeight="1" x14ac:dyDescent="0.2">
      <c r="A100" s="19" t="s">
        <v>105</v>
      </c>
      <c r="B100" s="27"/>
      <c r="C100" s="27"/>
    </row>
    <row r="101" spans="1:4" x14ac:dyDescent="0.2">
      <c r="A101" s="33" t="s">
        <v>106</v>
      </c>
      <c r="B101" s="27"/>
      <c r="C101" s="27"/>
      <c r="D101" s="28">
        <v>76</v>
      </c>
    </row>
    <row r="102" spans="1:4" ht="15.75" customHeight="1" x14ac:dyDescent="0.2">
      <c r="A102" s="18" t="s">
        <v>107</v>
      </c>
      <c r="B102" s="57">
        <f>+B81*1.25%</f>
        <v>10086</v>
      </c>
      <c r="C102" s="57">
        <v>9950.9750000000004</v>
      </c>
      <c r="D102" s="28">
        <v>77</v>
      </c>
    </row>
    <row r="103" spans="1:4" ht="25.5" x14ac:dyDescent="0.2">
      <c r="A103" s="33" t="s">
        <v>108</v>
      </c>
      <c r="B103" s="27"/>
      <c r="C103" s="27"/>
      <c r="D103" s="28">
        <v>78</v>
      </c>
    </row>
    <row r="104" spans="1:4" ht="15.75" customHeight="1" x14ac:dyDescent="0.2">
      <c r="A104" s="24" t="s">
        <v>109</v>
      </c>
      <c r="B104" s="24"/>
      <c r="C104" s="24"/>
      <c r="D104" s="54">
        <v>79</v>
      </c>
    </row>
    <row r="105" spans="1:4" ht="24" customHeight="1" x14ac:dyDescent="0.2">
      <c r="A105" s="19" t="s">
        <v>110</v>
      </c>
    </row>
    <row r="106" spans="1:4" ht="15.75" customHeight="1" x14ac:dyDescent="0.2">
      <c r="A106" s="18" t="s">
        <v>111</v>
      </c>
      <c r="D106" s="28">
        <v>80</v>
      </c>
    </row>
    <row r="107" spans="1:4" ht="15.75" customHeight="1" x14ac:dyDescent="0.2">
      <c r="A107" s="18" t="s">
        <v>112</v>
      </c>
      <c r="D107" s="28">
        <v>81</v>
      </c>
    </row>
    <row r="108" spans="1:4" ht="15.75" customHeight="1" x14ac:dyDescent="0.2">
      <c r="A108" s="18" t="s">
        <v>113</v>
      </c>
      <c r="D108" s="28">
        <v>82</v>
      </c>
    </row>
    <row r="109" spans="1:4" ht="15.75" customHeight="1" x14ac:dyDescent="0.2">
      <c r="A109" s="18" t="s">
        <v>114</v>
      </c>
      <c r="D109" s="28">
        <v>83</v>
      </c>
    </row>
    <row r="110" spans="1:4" ht="15.75" customHeight="1" x14ac:dyDescent="0.2">
      <c r="A110" s="18" t="s">
        <v>115</v>
      </c>
      <c r="D110" s="28">
        <v>84</v>
      </c>
    </row>
    <row r="111" spans="1:4" ht="15.75" customHeight="1" x14ac:dyDescent="0.2">
      <c r="A111" s="24" t="s">
        <v>116</v>
      </c>
      <c r="B111" s="24"/>
      <c r="C111" s="24"/>
      <c r="D111" s="54">
        <v>85</v>
      </c>
    </row>
  </sheetData>
  <customSheetViews>
    <customSheetView guid="{E15FBE34-FE0E-4FB3-BF77-D720D4424F83}" showGridLines="0">
      <selection activeCell="G10" sqref="G10"/>
      <pageMargins left="0.7" right="0.7" top="0.75" bottom="0.75" header="0.3" footer="0.3"/>
      <pageSetup paperSize="9" orientation="portrait" verticalDpi="1200" r:id="rId1"/>
    </customSheetView>
    <customSheetView guid="{B3B79DE6-B790-447F-9BF8-243B216057B6}" showGridLines="0">
      <selection activeCell="G10" sqref="G10"/>
      <pageMargins left="0.7" right="0.7" top="0.75" bottom="0.75" header="0.3" footer="0.3"/>
      <pageSetup paperSize="9" orientation="portrait" verticalDpi="1200" r:id="rId2"/>
    </customSheetView>
  </customSheetViews>
  <hyperlinks>
    <hyperlink ref="F3" location="Index!A1" display="Index"/>
  </hyperlinks>
  <pageMargins left="0.7" right="0.7" top="0.75" bottom="0.75" header="0.3" footer="0.3"/>
  <pageSetup paperSize="9" orientation="portrait"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Index</vt:lpstr>
      <vt:lpstr>EU OV1</vt:lpstr>
      <vt:lpstr>OFD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Elma Rún Friðriksdóttir</cp:lastModifiedBy>
  <dcterms:created xsi:type="dcterms:W3CDTF">2018-02-14T00:03:15Z</dcterms:created>
  <dcterms:modified xsi:type="dcterms:W3CDTF">2018-11-01T11:14:52Z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1559472706</vt:i4>
  </property>
  <property fmtid="{D5CDD505-2E9C-101B-9397-08002B2CF9AE}" pid="3" name="_NewReviewCycle">
    <vt:lpwstr/>
  </property>
  <property fmtid="{D5CDD505-2E9C-101B-9397-08002B2CF9AE}" pid="4" name="_EmailSubject">
    <vt:lpwstr>Pillar 3 töflur fyrir 1H 2018</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y fmtid="{D5CDD505-2E9C-101B-9397-08002B2CF9AE}" pid="7" name="_PreviousAdHocReviewCycleID">
    <vt:i4>272952272</vt:i4>
  </property>
  <property fmtid="{D5CDD505-2E9C-101B-9397-08002B2CF9AE}" pid="8" name="_ReviewingToolsShownOnce">
    <vt:lpwstr/>
  </property>
</Properties>
</file>